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showInkAnnotation="0"/>
  <mc:AlternateContent xmlns:mc="http://schemas.openxmlformats.org/markup-compatibility/2006">
    <mc:Choice Requires="x15">
      <x15ac:absPath xmlns:x15ac="http://schemas.microsoft.com/office/spreadsheetml/2010/11/ac" url="E:\WLA PROJECTS - ELNUSA PETROFIN\TRAINING WLA EPN\"/>
    </mc:Choice>
  </mc:AlternateContent>
  <xr:revisionPtr revIDLastSave="0" documentId="13_ncr:1_{0C7A61AC-CD75-464F-9972-670BAC3FA9AC}" xr6:coauthVersionLast="43" xr6:coauthVersionMax="43" xr10:uidLastSave="{00000000-0000-0000-0000-000000000000}"/>
  <bookViews>
    <workbookView xWindow="-120" yWindow="-120" windowWidth="20730" windowHeight="11160" tabRatio="818" xr2:uid="{00000000-000D-0000-FFFF-FFFF00000000}"/>
  </bookViews>
  <sheets>
    <sheet name="Petunjuk Pengisian Kuesioner" sheetId="1" r:id="rId1"/>
    <sheet name="Kuesioner A - Data Beban Kerja" sheetId="2" r:id="rId2"/>
    <sheet name="Kuesioner B - Opini Karyawan" sheetId="3" r:id="rId3"/>
    <sheet name="Form C - Wawancara" sheetId="4" r:id="rId4"/>
    <sheet name="Form D - Hasil" sheetId="5" r:id="rId5"/>
    <sheet name="Form E - Pedoman Rekomendasi" sheetId="6" r:id="rId6"/>
  </sheets>
  <definedNames>
    <definedName name="_xlnm.Print_Area" localSheetId="0">'Petunjuk Pengisian Kuesioner'!$B$2:$N$44</definedName>
    <definedName name="_xlnm.Print_Titles" localSheetId="3">'Form C - Wawancara'!$19:$20</definedName>
    <definedName name="_xlnm.Print_Titles" localSheetId="1">'Kuesioner A - Data Beban Kerja'!$19:$20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2" i="5" l="1"/>
  <c r="J138" i="4"/>
  <c r="L138" i="4" s="1"/>
  <c r="M138" i="4" s="1"/>
  <c r="J137" i="4"/>
  <c r="K137" i="4" s="1"/>
  <c r="O137" i="4" s="1"/>
  <c r="J136" i="4"/>
  <c r="L136" i="4" s="1"/>
  <c r="M136" i="4" s="1"/>
  <c r="J135" i="4"/>
  <c r="K135" i="4" s="1"/>
  <c r="O135" i="4" s="1"/>
  <c r="J134" i="4"/>
  <c r="L134" i="4" s="1"/>
  <c r="M134" i="4" s="1"/>
  <c r="J133" i="4"/>
  <c r="K133" i="4" s="1"/>
  <c r="O133" i="4" s="1"/>
  <c r="J132" i="4"/>
  <c r="L132" i="4" s="1"/>
  <c r="M132" i="4" s="1"/>
  <c r="J131" i="4"/>
  <c r="K131" i="4" s="1"/>
  <c r="O131" i="4" s="1"/>
  <c r="J130" i="4"/>
  <c r="L130" i="4" s="1"/>
  <c r="M130" i="4" s="1"/>
  <c r="J129" i="4"/>
  <c r="K129" i="4" s="1"/>
  <c r="O129" i="4" s="1"/>
  <c r="L127" i="4"/>
  <c r="M127" i="4" s="1"/>
  <c r="K127" i="4"/>
  <c r="O127" i="4" s="1"/>
  <c r="J127" i="4"/>
  <c r="L126" i="4"/>
  <c r="M126" i="4" s="1"/>
  <c r="K126" i="4"/>
  <c r="O126" i="4" s="1"/>
  <c r="J126" i="4"/>
  <c r="L125" i="4"/>
  <c r="M125" i="4" s="1"/>
  <c r="K125" i="4"/>
  <c r="O125" i="4" s="1"/>
  <c r="J125" i="4"/>
  <c r="J124" i="4"/>
  <c r="L124" i="4" s="1"/>
  <c r="M124" i="4" s="1"/>
  <c r="B124" i="4"/>
  <c r="B125" i="4" s="1"/>
  <c r="B126" i="4" s="1"/>
  <c r="B127" i="4" s="1"/>
  <c r="K123" i="4"/>
  <c r="O123" i="4" s="1"/>
  <c r="J123" i="4"/>
  <c r="L123" i="4" s="1"/>
  <c r="L121" i="4"/>
  <c r="M121" i="4" s="1"/>
  <c r="K121" i="4"/>
  <c r="O121" i="4" s="1"/>
  <c r="J121" i="4"/>
  <c r="M120" i="4"/>
  <c r="L120" i="4"/>
  <c r="K120" i="4"/>
  <c r="O120" i="4" s="1"/>
  <c r="J120" i="4"/>
  <c r="L119" i="4"/>
  <c r="M119" i="4" s="1"/>
  <c r="K119" i="4"/>
  <c r="O119" i="4" s="1"/>
  <c r="J119" i="4"/>
  <c r="M118" i="4"/>
  <c r="L118" i="4"/>
  <c r="K118" i="4"/>
  <c r="O118" i="4" s="1"/>
  <c r="J118" i="4"/>
  <c r="L117" i="4"/>
  <c r="M117" i="4" s="1"/>
  <c r="K117" i="4"/>
  <c r="O117" i="4" s="1"/>
  <c r="J117" i="4"/>
  <c r="M116" i="4"/>
  <c r="L116" i="4"/>
  <c r="K116" i="4"/>
  <c r="O116" i="4" s="1"/>
  <c r="J116" i="4"/>
  <c r="L115" i="4"/>
  <c r="M115" i="4" s="1"/>
  <c r="K115" i="4"/>
  <c r="O115" i="4" s="1"/>
  <c r="J115" i="4"/>
  <c r="M114" i="4"/>
  <c r="L114" i="4"/>
  <c r="K114" i="4"/>
  <c r="O114" i="4" s="1"/>
  <c r="J114" i="4"/>
  <c r="L113" i="4"/>
  <c r="M113" i="4" s="1"/>
  <c r="K113" i="4"/>
  <c r="O113" i="4" s="1"/>
  <c r="J113" i="4"/>
  <c r="M112" i="4"/>
  <c r="L112" i="4"/>
  <c r="K112" i="4"/>
  <c r="O112" i="4" s="1"/>
  <c r="J112" i="4"/>
  <c r="L111" i="4"/>
  <c r="M111" i="4" s="1"/>
  <c r="K111" i="4"/>
  <c r="O111" i="4" s="1"/>
  <c r="J111" i="4"/>
  <c r="M110" i="4"/>
  <c r="L110" i="4"/>
  <c r="K110" i="4"/>
  <c r="O110" i="4" s="1"/>
  <c r="J110" i="4"/>
  <c r="L109" i="4"/>
  <c r="M109" i="4" s="1"/>
  <c r="K109" i="4"/>
  <c r="O109" i="4" s="1"/>
  <c r="J109" i="4"/>
  <c r="M108" i="4"/>
  <c r="L108" i="4"/>
  <c r="K108" i="4"/>
  <c r="O108" i="4" s="1"/>
  <c r="J108" i="4"/>
  <c r="L107" i="4"/>
  <c r="K107" i="4"/>
  <c r="O107" i="4" s="1"/>
  <c r="J107" i="4"/>
  <c r="M105" i="4"/>
  <c r="L105" i="4"/>
  <c r="K105" i="4"/>
  <c r="O105" i="4" s="1"/>
  <c r="J105" i="4"/>
  <c r="L104" i="4"/>
  <c r="M104" i="4" s="1"/>
  <c r="K104" i="4"/>
  <c r="O104" i="4" s="1"/>
  <c r="J104" i="4"/>
  <c r="M103" i="4"/>
  <c r="L103" i="4"/>
  <c r="K103" i="4"/>
  <c r="O103" i="4" s="1"/>
  <c r="J103" i="4"/>
  <c r="L102" i="4"/>
  <c r="M102" i="4" s="1"/>
  <c r="K102" i="4"/>
  <c r="O102" i="4" s="1"/>
  <c r="J102" i="4"/>
  <c r="M101" i="4"/>
  <c r="L101" i="4"/>
  <c r="K101" i="4"/>
  <c r="O101" i="4" s="1"/>
  <c r="L100" i="4"/>
  <c r="M100" i="4" s="1"/>
  <c r="K100" i="4"/>
  <c r="O100" i="4" s="1"/>
  <c r="M99" i="4"/>
  <c r="L99" i="4"/>
  <c r="K99" i="4"/>
  <c r="O99" i="4" s="1"/>
  <c r="L98" i="4"/>
  <c r="M98" i="4" s="1"/>
  <c r="K98" i="4"/>
  <c r="O98" i="4" s="1"/>
  <c r="M97" i="4"/>
  <c r="L97" i="4"/>
  <c r="K97" i="4"/>
  <c r="O97" i="4" s="1"/>
  <c r="L96" i="4"/>
  <c r="M96" i="4" s="1"/>
  <c r="K96" i="4"/>
  <c r="O96" i="4" s="1"/>
  <c r="M95" i="4"/>
  <c r="L95" i="4"/>
  <c r="K95" i="4"/>
  <c r="O95" i="4" s="1"/>
  <c r="L94" i="4"/>
  <c r="M94" i="4" s="1"/>
  <c r="K94" i="4"/>
  <c r="O94" i="4" s="1"/>
  <c r="M93" i="4"/>
  <c r="L93" i="4"/>
  <c r="K93" i="4"/>
  <c r="O93" i="4" s="1"/>
  <c r="J93" i="4"/>
  <c r="L92" i="4"/>
  <c r="M92" i="4" s="1"/>
  <c r="K92" i="4"/>
  <c r="O92" i="4" s="1"/>
  <c r="J92" i="4"/>
  <c r="M91" i="4"/>
  <c r="L91" i="4"/>
  <c r="K91" i="4"/>
  <c r="O91" i="4" s="1"/>
  <c r="J91" i="4"/>
  <c r="L90" i="4"/>
  <c r="M90" i="4" s="1"/>
  <c r="K90" i="4"/>
  <c r="O90" i="4" s="1"/>
  <c r="J90" i="4"/>
  <c r="M89" i="4"/>
  <c r="L89" i="4"/>
  <c r="K89" i="4"/>
  <c r="O89" i="4" s="1"/>
  <c r="J89" i="4"/>
  <c r="L88" i="4"/>
  <c r="M88" i="4" s="1"/>
  <c r="K88" i="4"/>
  <c r="O88" i="4" s="1"/>
  <c r="J88" i="4"/>
  <c r="M87" i="4"/>
  <c r="L87" i="4"/>
  <c r="K87" i="4"/>
  <c r="O87" i="4" s="1"/>
  <c r="J87" i="4"/>
  <c r="L86" i="4"/>
  <c r="M86" i="4" s="1"/>
  <c r="K86" i="4"/>
  <c r="O86" i="4" s="1"/>
  <c r="J86" i="4"/>
  <c r="L85" i="4"/>
  <c r="M85" i="4" s="1"/>
  <c r="K85" i="4"/>
  <c r="O85" i="4" s="1"/>
  <c r="J85" i="4"/>
  <c r="L84" i="4"/>
  <c r="M84" i="4" s="1"/>
  <c r="K84" i="4"/>
  <c r="O84" i="4" s="1"/>
  <c r="J84" i="4"/>
  <c r="L83" i="4"/>
  <c r="M83" i="4" s="1"/>
  <c r="K83" i="4"/>
  <c r="O83" i="4" s="1"/>
  <c r="J83" i="4"/>
  <c r="L82" i="4"/>
  <c r="M82" i="4" s="1"/>
  <c r="K82" i="4"/>
  <c r="O82" i="4" s="1"/>
  <c r="J82" i="4"/>
  <c r="L80" i="4"/>
  <c r="M80" i="4" s="1"/>
  <c r="K80" i="4"/>
  <c r="O80" i="4" s="1"/>
  <c r="J80" i="4"/>
  <c r="L79" i="4"/>
  <c r="M79" i="4" s="1"/>
  <c r="K79" i="4"/>
  <c r="O79" i="4" s="1"/>
  <c r="J79" i="4"/>
  <c r="L78" i="4"/>
  <c r="M78" i="4" s="1"/>
  <c r="K78" i="4"/>
  <c r="O78" i="4" s="1"/>
  <c r="O77" i="4"/>
  <c r="L77" i="4"/>
  <c r="M77" i="4" s="1"/>
  <c r="K77" i="4"/>
  <c r="J77" i="4"/>
  <c r="M76" i="4"/>
  <c r="L76" i="4"/>
  <c r="K76" i="4"/>
  <c r="O76" i="4" s="1"/>
  <c r="J76" i="4"/>
  <c r="O75" i="4"/>
  <c r="L75" i="4"/>
  <c r="M75" i="4" s="1"/>
  <c r="K75" i="4"/>
  <c r="J75" i="4"/>
  <c r="M74" i="4"/>
  <c r="L74" i="4"/>
  <c r="K74" i="4"/>
  <c r="O74" i="4" s="1"/>
  <c r="J74" i="4"/>
  <c r="O73" i="4"/>
  <c r="L73" i="4"/>
  <c r="M73" i="4" s="1"/>
  <c r="K73" i="4"/>
  <c r="J73" i="4"/>
  <c r="M72" i="4"/>
  <c r="L72" i="4"/>
  <c r="K72" i="4"/>
  <c r="O72" i="4" s="1"/>
  <c r="J72" i="4"/>
  <c r="O71" i="4"/>
  <c r="L71" i="4"/>
  <c r="M71" i="4" s="1"/>
  <c r="K71" i="4"/>
  <c r="J71" i="4"/>
  <c r="M70" i="4"/>
  <c r="L70" i="4"/>
  <c r="K70" i="4"/>
  <c r="O70" i="4" s="1"/>
  <c r="L69" i="4"/>
  <c r="M69" i="4" s="1"/>
  <c r="K69" i="4"/>
  <c r="O69" i="4" s="1"/>
  <c r="J69" i="4"/>
  <c r="O68" i="4"/>
  <c r="L68" i="4"/>
  <c r="M68" i="4" s="1"/>
  <c r="K68" i="4"/>
  <c r="J68" i="4"/>
  <c r="L67" i="4"/>
  <c r="M67" i="4" s="1"/>
  <c r="K67" i="4"/>
  <c r="O67" i="4" s="1"/>
  <c r="J67" i="4"/>
  <c r="O66" i="4"/>
  <c r="L66" i="4"/>
  <c r="M66" i="4" s="1"/>
  <c r="K66" i="4"/>
  <c r="J66" i="4"/>
  <c r="L65" i="4"/>
  <c r="M65" i="4" s="1"/>
  <c r="K65" i="4"/>
  <c r="O65" i="4" s="1"/>
  <c r="J65" i="4"/>
  <c r="O64" i="4"/>
  <c r="L64" i="4"/>
  <c r="M64" i="4" s="1"/>
  <c r="K64" i="4"/>
  <c r="L63" i="4"/>
  <c r="M63" i="4" s="1"/>
  <c r="K63" i="4"/>
  <c r="O63" i="4" s="1"/>
  <c r="J63" i="4"/>
  <c r="M62" i="4"/>
  <c r="L62" i="4"/>
  <c r="K62" i="4"/>
  <c r="O62" i="4" s="1"/>
  <c r="J62" i="4"/>
  <c r="L61" i="4"/>
  <c r="M61" i="4" s="1"/>
  <c r="K61" i="4"/>
  <c r="O61" i="4" s="1"/>
  <c r="J61" i="4"/>
  <c r="M60" i="4"/>
  <c r="L60" i="4"/>
  <c r="K60" i="4"/>
  <c r="O60" i="4" s="1"/>
  <c r="J60" i="4"/>
  <c r="L59" i="4"/>
  <c r="M59" i="4" s="1"/>
  <c r="K59" i="4"/>
  <c r="O59" i="4" s="1"/>
  <c r="L58" i="4"/>
  <c r="M58" i="4" s="1"/>
  <c r="K58" i="4"/>
  <c r="O58" i="4" s="1"/>
  <c r="J58" i="4"/>
  <c r="L57" i="4"/>
  <c r="M57" i="4" s="1"/>
  <c r="K57" i="4"/>
  <c r="O57" i="4" s="1"/>
  <c r="J57" i="4"/>
  <c r="L56" i="4"/>
  <c r="M56" i="4" s="1"/>
  <c r="K56" i="4"/>
  <c r="O56" i="4" s="1"/>
  <c r="J56" i="4"/>
  <c r="L55" i="4"/>
  <c r="M55" i="4" s="1"/>
  <c r="K55" i="4"/>
  <c r="O55" i="4" s="1"/>
  <c r="J55" i="4"/>
  <c r="D55" i="4"/>
  <c r="M54" i="4"/>
  <c r="L54" i="4"/>
  <c r="K54" i="4"/>
  <c r="O54" i="4" s="1"/>
  <c r="J54" i="4"/>
  <c r="L53" i="4"/>
  <c r="M53" i="4" s="1"/>
  <c r="K53" i="4"/>
  <c r="O53" i="4" s="1"/>
  <c r="L52" i="4"/>
  <c r="M52" i="4" s="1"/>
  <c r="K52" i="4"/>
  <c r="O52" i="4" s="1"/>
  <c r="J52" i="4"/>
  <c r="L51" i="4"/>
  <c r="M51" i="4" s="1"/>
  <c r="K51" i="4"/>
  <c r="O51" i="4" s="1"/>
  <c r="J51" i="4"/>
  <c r="L50" i="4"/>
  <c r="M50" i="4" s="1"/>
  <c r="K50" i="4"/>
  <c r="O50" i="4" s="1"/>
  <c r="J50" i="4"/>
  <c r="L49" i="4"/>
  <c r="M49" i="4" s="1"/>
  <c r="K49" i="4"/>
  <c r="O49" i="4" s="1"/>
  <c r="J49" i="4"/>
  <c r="L48" i="4"/>
  <c r="M48" i="4" s="1"/>
  <c r="K48" i="4"/>
  <c r="O48" i="4" s="1"/>
  <c r="J48" i="4"/>
  <c r="L47" i="4"/>
  <c r="M47" i="4" s="1"/>
  <c r="K47" i="4"/>
  <c r="O47" i="4" s="1"/>
  <c r="M46" i="4"/>
  <c r="L46" i="4"/>
  <c r="K46" i="4"/>
  <c r="O46" i="4" s="1"/>
  <c r="J46" i="4"/>
  <c r="O45" i="4"/>
  <c r="L45" i="4"/>
  <c r="M45" i="4" s="1"/>
  <c r="K45" i="4"/>
  <c r="J45" i="4"/>
  <c r="M44" i="4"/>
  <c r="L44" i="4"/>
  <c r="K44" i="4"/>
  <c r="O44" i="4" s="1"/>
  <c r="J44" i="4"/>
  <c r="O43" i="4"/>
  <c r="L43" i="4"/>
  <c r="M43" i="4" s="1"/>
  <c r="K43" i="4"/>
  <c r="J43" i="4"/>
  <c r="M42" i="4"/>
  <c r="L42" i="4"/>
  <c r="K42" i="4"/>
  <c r="O42" i="4" s="1"/>
  <c r="J42" i="4"/>
  <c r="O41" i="4"/>
  <c r="L41" i="4"/>
  <c r="M41" i="4" s="1"/>
  <c r="K41" i="4"/>
  <c r="J41" i="4"/>
  <c r="M40" i="4"/>
  <c r="L40" i="4"/>
  <c r="K40" i="4"/>
  <c r="O40" i="4" s="1"/>
  <c r="L39" i="4"/>
  <c r="M39" i="4" s="1"/>
  <c r="K39" i="4"/>
  <c r="O39" i="4" s="1"/>
  <c r="J39" i="4"/>
  <c r="O38" i="4"/>
  <c r="L38" i="4"/>
  <c r="M38" i="4" s="1"/>
  <c r="K38" i="4"/>
  <c r="J38" i="4"/>
  <c r="L37" i="4"/>
  <c r="M37" i="4" s="1"/>
  <c r="K37" i="4"/>
  <c r="O37" i="4" s="1"/>
  <c r="J37" i="4"/>
  <c r="O36" i="4"/>
  <c r="L36" i="4"/>
  <c r="M36" i="4" s="1"/>
  <c r="K36" i="4"/>
  <c r="J36" i="4"/>
  <c r="L35" i="4"/>
  <c r="M35" i="4" s="1"/>
  <c r="K35" i="4"/>
  <c r="O35" i="4" s="1"/>
  <c r="J35" i="4"/>
  <c r="O34" i="4"/>
  <c r="L34" i="4"/>
  <c r="M34" i="4" s="1"/>
  <c r="K34" i="4"/>
  <c r="L33" i="4"/>
  <c r="M33" i="4" s="1"/>
  <c r="K33" i="4"/>
  <c r="O33" i="4" s="1"/>
  <c r="J33" i="4"/>
  <c r="M32" i="4"/>
  <c r="L32" i="4"/>
  <c r="K32" i="4"/>
  <c r="O32" i="4" s="1"/>
  <c r="J32" i="4"/>
  <c r="J31" i="4"/>
  <c r="K31" i="4" s="1"/>
  <c r="O31" i="4" s="1"/>
  <c r="J30" i="4"/>
  <c r="L30" i="4" s="1"/>
  <c r="M30" i="4" s="1"/>
  <c r="J29" i="4"/>
  <c r="K29" i="4" s="1"/>
  <c r="O29" i="4" s="1"/>
  <c r="K28" i="4"/>
  <c r="O28" i="4" s="1"/>
  <c r="J28" i="4"/>
  <c r="L28" i="4" s="1"/>
  <c r="M28" i="4" s="1"/>
  <c r="J27" i="4"/>
  <c r="K27" i="4" s="1"/>
  <c r="O27" i="4" s="1"/>
  <c r="J26" i="4"/>
  <c r="L26" i="4" s="1"/>
  <c r="M26" i="4" s="1"/>
  <c r="J25" i="4"/>
  <c r="K25" i="4" s="1"/>
  <c r="O25" i="4" s="1"/>
  <c r="K24" i="4"/>
  <c r="O24" i="4" s="1"/>
  <c r="J24" i="4"/>
  <c r="L24" i="4" s="1"/>
  <c r="M24" i="4" s="1"/>
  <c r="J23" i="4"/>
  <c r="M118" i="2"/>
  <c r="N118" i="2" s="1"/>
  <c r="L118" i="2"/>
  <c r="P118" i="2" s="1"/>
  <c r="K118" i="2"/>
  <c r="M117" i="2"/>
  <c r="N117" i="2" s="1"/>
  <c r="L117" i="2"/>
  <c r="P117" i="2" s="1"/>
  <c r="K117" i="2"/>
  <c r="M116" i="2"/>
  <c r="N116" i="2" s="1"/>
  <c r="L116" i="2"/>
  <c r="P116" i="2" s="1"/>
  <c r="K116" i="2"/>
  <c r="M115" i="2"/>
  <c r="N115" i="2" s="1"/>
  <c r="L115" i="2"/>
  <c r="P115" i="2" s="1"/>
  <c r="K115" i="2"/>
  <c r="M114" i="2"/>
  <c r="N114" i="2" s="1"/>
  <c r="L114" i="2"/>
  <c r="P114" i="2" s="1"/>
  <c r="K114" i="2"/>
  <c r="M113" i="2"/>
  <c r="N113" i="2" s="1"/>
  <c r="L113" i="2"/>
  <c r="P113" i="2" s="1"/>
  <c r="K113" i="2"/>
  <c r="M112" i="2"/>
  <c r="N112" i="2" s="1"/>
  <c r="L112" i="2"/>
  <c r="P112" i="2" s="1"/>
  <c r="K112" i="2"/>
  <c r="M111" i="2"/>
  <c r="N111" i="2" s="1"/>
  <c r="L111" i="2"/>
  <c r="P111" i="2" s="1"/>
  <c r="K111" i="2"/>
  <c r="M110" i="2"/>
  <c r="N110" i="2" s="1"/>
  <c r="L110" i="2"/>
  <c r="P110" i="2" s="1"/>
  <c r="K110" i="2"/>
  <c r="M109" i="2"/>
  <c r="N109" i="2" s="1"/>
  <c r="L109" i="2"/>
  <c r="P109" i="2" s="1"/>
  <c r="K109" i="2"/>
  <c r="M107" i="2"/>
  <c r="N107" i="2" s="1"/>
  <c r="L107" i="2"/>
  <c r="P107" i="2" s="1"/>
  <c r="K107" i="2"/>
  <c r="M106" i="2"/>
  <c r="N106" i="2" s="1"/>
  <c r="L106" i="2"/>
  <c r="P106" i="2" s="1"/>
  <c r="K106" i="2"/>
  <c r="M105" i="2"/>
  <c r="N105" i="2" s="1"/>
  <c r="L105" i="2"/>
  <c r="P105" i="2" s="1"/>
  <c r="K105" i="2"/>
  <c r="M104" i="2"/>
  <c r="N104" i="2" s="1"/>
  <c r="L104" i="2"/>
  <c r="P104" i="2" s="1"/>
  <c r="K104" i="2"/>
  <c r="M103" i="2"/>
  <c r="N103" i="2" s="1"/>
  <c r="L103" i="2"/>
  <c r="P103" i="2" s="1"/>
  <c r="K103" i="2"/>
  <c r="M101" i="2"/>
  <c r="N101" i="2" s="1"/>
  <c r="L101" i="2"/>
  <c r="P101" i="2" s="1"/>
  <c r="K101" i="2"/>
  <c r="M100" i="2"/>
  <c r="N100" i="2" s="1"/>
  <c r="L100" i="2"/>
  <c r="P100" i="2" s="1"/>
  <c r="K100" i="2"/>
  <c r="M99" i="2"/>
  <c r="N99" i="2" s="1"/>
  <c r="L99" i="2"/>
  <c r="P99" i="2" s="1"/>
  <c r="K99" i="2"/>
  <c r="M98" i="2"/>
  <c r="N98" i="2" s="1"/>
  <c r="L98" i="2"/>
  <c r="P98" i="2" s="1"/>
  <c r="K98" i="2"/>
  <c r="M97" i="2"/>
  <c r="N97" i="2" s="1"/>
  <c r="L97" i="2"/>
  <c r="P97" i="2" s="1"/>
  <c r="K97" i="2"/>
  <c r="M96" i="2"/>
  <c r="N96" i="2" s="1"/>
  <c r="L96" i="2"/>
  <c r="P96" i="2" s="1"/>
  <c r="K96" i="2"/>
  <c r="M95" i="2"/>
  <c r="N95" i="2" s="1"/>
  <c r="L95" i="2"/>
  <c r="P95" i="2" s="1"/>
  <c r="K95" i="2"/>
  <c r="M94" i="2"/>
  <c r="N94" i="2" s="1"/>
  <c r="L94" i="2"/>
  <c r="P94" i="2" s="1"/>
  <c r="K94" i="2"/>
  <c r="M93" i="2"/>
  <c r="N93" i="2" s="1"/>
  <c r="L93" i="2"/>
  <c r="P93" i="2" s="1"/>
  <c r="K93" i="2"/>
  <c r="M87" i="2"/>
  <c r="N87" i="2" s="1"/>
  <c r="L87" i="2"/>
  <c r="P87" i="2" s="1"/>
  <c r="K87" i="2"/>
  <c r="M86" i="2"/>
  <c r="N86" i="2" s="1"/>
  <c r="L86" i="2"/>
  <c r="P86" i="2" s="1"/>
  <c r="K86" i="2"/>
  <c r="M85" i="2"/>
  <c r="N85" i="2" s="1"/>
  <c r="L85" i="2"/>
  <c r="P85" i="2" s="1"/>
  <c r="K85" i="2"/>
  <c r="M84" i="2"/>
  <c r="N84" i="2" s="1"/>
  <c r="L84" i="2"/>
  <c r="P84" i="2" s="1"/>
  <c r="K84" i="2"/>
  <c r="M83" i="2"/>
  <c r="N83" i="2" s="1"/>
  <c r="L83" i="2"/>
  <c r="P83" i="2" s="1"/>
  <c r="K83" i="2"/>
  <c r="M82" i="2"/>
  <c r="N82" i="2" s="1"/>
  <c r="L82" i="2"/>
  <c r="P82" i="2" s="1"/>
  <c r="K82" i="2"/>
  <c r="M80" i="2"/>
  <c r="N80" i="2" s="1"/>
  <c r="L80" i="2"/>
  <c r="P80" i="2" s="1"/>
  <c r="K80" i="2"/>
  <c r="M79" i="2"/>
  <c r="N79" i="2" s="1"/>
  <c r="L79" i="2"/>
  <c r="P79" i="2" s="1"/>
  <c r="K79" i="2"/>
  <c r="M78" i="2"/>
  <c r="N78" i="2" s="1"/>
  <c r="L78" i="2"/>
  <c r="P78" i="2" s="1"/>
  <c r="M77" i="2"/>
  <c r="N77" i="2" s="1"/>
  <c r="L77" i="2"/>
  <c r="P77" i="2" s="1"/>
  <c r="K77" i="2"/>
  <c r="M76" i="2"/>
  <c r="N76" i="2" s="1"/>
  <c r="L76" i="2"/>
  <c r="P76" i="2" s="1"/>
  <c r="K76" i="2"/>
  <c r="M75" i="2"/>
  <c r="N75" i="2" s="1"/>
  <c r="L75" i="2"/>
  <c r="P75" i="2" s="1"/>
  <c r="K75" i="2"/>
  <c r="M74" i="2"/>
  <c r="N74" i="2" s="1"/>
  <c r="L74" i="2"/>
  <c r="P74" i="2" s="1"/>
  <c r="K74" i="2"/>
  <c r="M73" i="2"/>
  <c r="N73" i="2" s="1"/>
  <c r="L73" i="2"/>
  <c r="P73" i="2" s="1"/>
  <c r="K73" i="2"/>
  <c r="M72" i="2"/>
  <c r="N72" i="2" s="1"/>
  <c r="L72" i="2"/>
  <c r="P72" i="2" s="1"/>
  <c r="K72" i="2"/>
  <c r="M71" i="2"/>
  <c r="N71" i="2" s="1"/>
  <c r="L71" i="2"/>
  <c r="P71" i="2" s="1"/>
  <c r="K71" i="2"/>
  <c r="M70" i="2"/>
  <c r="N70" i="2" s="1"/>
  <c r="L70" i="2"/>
  <c r="P70" i="2" s="1"/>
  <c r="M69" i="2"/>
  <c r="N69" i="2" s="1"/>
  <c r="L69" i="2"/>
  <c r="P69" i="2" s="1"/>
  <c r="K69" i="2"/>
  <c r="M68" i="2"/>
  <c r="N68" i="2" s="1"/>
  <c r="L68" i="2"/>
  <c r="P68" i="2" s="1"/>
  <c r="K68" i="2"/>
  <c r="M67" i="2"/>
  <c r="N67" i="2" s="1"/>
  <c r="L67" i="2"/>
  <c r="P67" i="2" s="1"/>
  <c r="K67" i="2"/>
  <c r="M66" i="2"/>
  <c r="N66" i="2" s="1"/>
  <c r="L66" i="2"/>
  <c r="P66" i="2" s="1"/>
  <c r="K66" i="2"/>
  <c r="M65" i="2"/>
  <c r="N65" i="2" s="1"/>
  <c r="L65" i="2"/>
  <c r="P65" i="2" s="1"/>
  <c r="K65" i="2"/>
  <c r="M64" i="2"/>
  <c r="N64" i="2" s="1"/>
  <c r="L64" i="2"/>
  <c r="P64" i="2" s="1"/>
  <c r="M63" i="2"/>
  <c r="N63" i="2" s="1"/>
  <c r="L63" i="2"/>
  <c r="P63" i="2" s="1"/>
  <c r="K63" i="2"/>
  <c r="M62" i="2"/>
  <c r="N62" i="2" s="1"/>
  <c r="L62" i="2"/>
  <c r="P62" i="2" s="1"/>
  <c r="K62" i="2"/>
  <c r="M61" i="2"/>
  <c r="N61" i="2" s="1"/>
  <c r="L61" i="2"/>
  <c r="P61" i="2" s="1"/>
  <c r="K61" i="2"/>
  <c r="M60" i="2"/>
  <c r="N60" i="2" s="1"/>
  <c r="L60" i="2"/>
  <c r="P60" i="2" s="1"/>
  <c r="K60" i="2"/>
  <c r="M59" i="2"/>
  <c r="N59" i="2" s="1"/>
  <c r="L59" i="2"/>
  <c r="P59" i="2" s="1"/>
  <c r="M58" i="2"/>
  <c r="N58" i="2" s="1"/>
  <c r="L58" i="2"/>
  <c r="P58" i="2" s="1"/>
  <c r="K58" i="2"/>
  <c r="M57" i="2"/>
  <c r="N57" i="2" s="1"/>
  <c r="L57" i="2"/>
  <c r="P57" i="2" s="1"/>
  <c r="K57" i="2"/>
  <c r="M56" i="2"/>
  <c r="N56" i="2" s="1"/>
  <c r="L56" i="2"/>
  <c r="P56" i="2" s="1"/>
  <c r="K56" i="2"/>
  <c r="M55" i="2"/>
  <c r="N55" i="2" s="1"/>
  <c r="L55" i="2"/>
  <c r="P55" i="2" s="1"/>
  <c r="K55" i="2"/>
  <c r="M54" i="2"/>
  <c r="N54" i="2" s="1"/>
  <c r="L54" i="2"/>
  <c r="P54" i="2" s="1"/>
  <c r="K54" i="2"/>
  <c r="M53" i="2"/>
  <c r="N53" i="2" s="1"/>
  <c r="L53" i="2"/>
  <c r="P53" i="2" s="1"/>
  <c r="M52" i="2"/>
  <c r="N52" i="2" s="1"/>
  <c r="L52" i="2"/>
  <c r="P52" i="2" s="1"/>
  <c r="K52" i="2"/>
  <c r="M51" i="2"/>
  <c r="N51" i="2" s="1"/>
  <c r="L51" i="2"/>
  <c r="P51" i="2" s="1"/>
  <c r="K51" i="2"/>
  <c r="M50" i="2"/>
  <c r="N50" i="2" s="1"/>
  <c r="L50" i="2"/>
  <c r="P50" i="2" s="1"/>
  <c r="K50" i="2"/>
  <c r="M49" i="2"/>
  <c r="N49" i="2" s="1"/>
  <c r="L49" i="2"/>
  <c r="P49" i="2" s="1"/>
  <c r="K49" i="2"/>
  <c r="M48" i="2"/>
  <c r="N48" i="2" s="1"/>
  <c r="L48" i="2"/>
  <c r="P48" i="2" s="1"/>
  <c r="K48" i="2"/>
  <c r="M47" i="2"/>
  <c r="N47" i="2" s="1"/>
  <c r="L47" i="2"/>
  <c r="P47" i="2" s="1"/>
  <c r="M46" i="2"/>
  <c r="N46" i="2" s="1"/>
  <c r="L46" i="2"/>
  <c r="P46" i="2" s="1"/>
  <c r="K46" i="2"/>
  <c r="M45" i="2"/>
  <c r="N45" i="2" s="1"/>
  <c r="L45" i="2"/>
  <c r="P45" i="2" s="1"/>
  <c r="K45" i="2"/>
  <c r="M44" i="2"/>
  <c r="N44" i="2" s="1"/>
  <c r="L44" i="2"/>
  <c r="P44" i="2" s="1"/>
  <c r="K44" i="2"/>
  <c r="M43" i="2"/>
  <c r="N43" i="2" s="1"/>
  <c r="L43" i="2"/>
  <c r="P43" i="2" s="1"/>
  <c r="K43" i="2"/>
  <c r="M42" i="2"/>
  <c r="N42" i="2" s="1"/>
  <c r="L42" i="2"/>
  <c r="P42" i="2" s="1"/>
  <c r="K42" i="2"/>
  <c r="M41" i="2"/>
  <c r="N41" i="2" s="1"/>
  <c r="L41" i="2"/>
  <c r="P41" i="2" s="1"/>
  <c r="K41" i="2"/>
  <c r="M40" i="2"/>
  <c r="N40" i="2" s="1"/>
  <c r="L40" i="2"/>
  <c r="P40" i="2" s="1"/>
  <c r="M39" i="2"/>
  <c r="N39" i="2" s="1"/>
  <c r="L39" i="2"/>
  <c r="P39" i="2" s="1"/>
  <c r="K39" i="2"/>
  <c r="M38" i="2"/>
  <c r="N38" i="2" s="1"/>
  <c r="L38" i="2"/>
  <c r="P38" i="2" s="1"/>
  <c r="K38" i="2"/>
  <c r="M37" i="2"/>
  <c r="N37" i="2" s="1"/>
  <c r="L37" i="2"/>
  <c r="P37" i="2" s="1"/>
  <c r="K37" i="2"/>
  <c r="M36" i="2"/>
  <c r="N36" i="2" s="1"/>
  <c r="L36" i="2"/>
  <c r="P36" i="2" s="1"/>
  <c r="K36" i="2"/>
  <c r="M35" i="2"/>
  <c r="N35" i="2" s="1"/>
  <c r="L35" i="2"/>
  <c r="P35" i="2" s="1"/>
  <c r="K35" i="2"/>
  <c r="M34" i="2"/>
  <c r="N34" i="2" s="1"/>
  <c r="L34" i="2"/>
  <c r="P34" i="2" s="1"/>
  <c r="M33" i="2"/>
  <c r="N33" i="2" s="1"/>
  <c r="L33" i="2"/>
  <c r="P33" i="2" s="1"/>
  <c r="K33" i="2"/>
  <c r="M27" i="2"/>
  <c r="N27" i="2" s="1"/>
  <c r="L27" i="2"/>
  <c r="P27" i="2" s="1"/>
  <c r="K27" i="2"/>
  <c r="M26" i="2"/>
  <c r="N26" i="2" s="1"/>
  <c r="L26" i="2"/>
  <c r="P26" i="2" s="1"/>
  <c r="K26" i="2"/>
  <c r="M25" i="2"/>
  <c r="N25" i="2" s="1"/>
  <c r="L25" i="2"/>
  <c r="P25" i="2" s="1"/>
  <c r="K25" i="2"/>
  <c r="M24" i="2"/>
  <c r="N24" i="2" s="1"/>
  <c r="L24" i="2"/>
  <c r="P24" i="2" s="1"/>
  <c r="K24" i="2"/>
  <c r="M23" i="2"/>
  <c r="N23" i="2" s="1"/>
  <c r="L23" i="2"/>
  <c r="P23" i="2" s="1"/>
  <c r="K23" i="2"/>
  <c r="K44" i="1"/>
  <c r="M44" i="1" s="1"/>
  <c r="N44" i="1" s="1"/>
  <c r="K43" i="1"/>
  <c r="M43" i="1" s="1"/>
  <c r="N43" i="1" s="1"/>
  <c r="K42" i="1"/>
  <c r="M42" i="1" s="1"/>
  <c r="N42" i="1" s="1"/>
  <c r="K41" i="1"/>
  <c r="M41" i="1" s="1"/>
  <c r="N41" i="1" s="1"/>
  <c r="K40" i="1"/>
  <c r="M40" i="1" s="1"/>
  <c r="N40" i="1" s="1"/>
  <c r="K39" i="1"/>
  <c r="M39" i="1" s="1"/>
  <c r="N39" i="1" s="1"/>
  <c r="K38" i="1"/>
  <c r="M38" i="1" s="1"/>
  <c r="N38" i="1" s="1"/>
  <c r="K37" i="1"/>
  <c r="M37" i="1" s="1"/>
  <c r="N37" i="1" s="1"/>
  <c r="K36" i="1"/>
  <c r="M36" i="1" s="1"/>
  <c r="N36" i="1" s="1"/>
  <c r="K35" i="1"/>
  <c r="M35" i="1" s="1"/>
  <c r="N35" i="1" s="1"/>
  <c r="K33" i="1"/>
  <c r="L33" i="1" s="1"/>
  <c r="P33" i="1" s="1"/>
  <c r="K32" i="1"/>
  <c r="M32" i="1" s="1"/>
  <c r="N32" i="1" s="1"/>
  <c r="K31" i="1"/>
  <c r="M31" i="1" s="1"/>
  <c r="N31" i="1" s="1"/>
  <c r="K29" i="1"/>
  <c r="M29" i="1" s="1"/>
  <c r="N29" i="1" s="1"/>
  <c r="K28" i="1"/>
  <c r="M28" i="1" s="1"/>
  <c r="N28" i="1" s="1"/>
  <c r="K27" i="1"/>
  <c r="M27" i="1" s="1"/>
  <c r="N27" i="1" s="1"/>
  <c r="K25" i="1"/>
  <c r="M25" i="1" s="1"/>
  <c r="N25" i="1" s="1"/>
  <c r="K24" i="1"/>
  <c r="M24" i="1" s="1"/>
  <c r="N24" i="1" s="1"/>
  <c r="K23" i="1"/>
  <c r="M23" i="1" s="1"/>
  <c r="N23" i="1" s="1"/>
  <c r="K22" i="1"/>
  <c r="M22" i="1" s="1"/>
  <c r="N22" i="1" s="1"/>
  <c r="K21" i="1"/>
  <c r="L21" i="1" s="1"/>
  <c r="P21" i="1" s="1"/>
  <c r="L43" i="1" l="1"/>
  <c r="P43" i="1" s="1"/>
  <c r="K26" i="4"/>
  <c r="O26" i="4" s="1"/>
  <c r="D11" i="5"/>
  <c r="E11" i="5" s="1"/>
  <c r="K124" i="4"/>
  <c r="O124" i="4" s="1"/>
  <c r="K130" i="4"/>
  <c r="O130" i="4" s="1"/>
  <c r="K132" i="4"/>
  <c r="O132" i="4" s="1"/>
  <c r="K134" i="4"/>
  <c r="O134" i="4" s="1"/>
  <c r="K136" i="4"/>
  <c r="O136" i="4" s="1"/>
  <c r="K138" i="4"/>
  <c r="O138" i="4" s="1"/>
  <c r="K30" i="4"/>
  <c r="O30" i="4" s="1"/>
  <c r="L129" i="4"/>
  <c r="M129" i="4" s="1"/>
  <c r="L131" i="4"/>
  <c r="M131" i="4" s="1"/>
  <c r="L133" i="4"/>
  <c r="M133" i="4" s="1"/>
  <c r="L135" i="4"/>
  <c r="M135" i="4" s="1"/>
  <c r="L137" i="4"/>
  <c r="M137" i="4" s="1"/>
  <c r="L24" i="1"/>
  <c r="P24" i="1" s="1"/>
  <c r="L35" i="1"/>
  <c r="P35" i="1" s="1"/>
  <c r="L29" i="1"/>
  <c r="P29" i="1" s="1"/>
  <c r="L39" i="1"/>
  <c r="P39" i="1" s="1"/>
  <c r="M21" i="1"/>
  <c r="N21" i="1" s="1"/>
  <c r="L22" i="1"/>
  <c r="P22" i="1" s="1"/>
  <c r="L27" i="1"/>
  <c r="P27" i="1" s="1"/>
  <c r="L32" i="1"/>
  <c r="P32" i="1" s="1"/>
  <c r="L37" i="1"/>
  <c r="P37" i="1" s="1"/>
  <c r="L41" i="1"/>
  <c r="P41" i="1" s="1"/>
  <c r="L23" i="1"/>
  <c r="P23" i="1" s="1"/>
  <c r="L25" i="1"/>
  <c r="P25" i="1" s="1"/>
  <c r="L28" i="1"/>
  <c r="P28" i="1" s="1"/>
  <c r="L31" i="1"/>
  <c r="P31" i="1" s="1"/>
  <c r="L36" i="1"/>
  <c r="P36" i="1" s="1"/>
  <c r="L38" i="1"/>
  <c r="P38" i="1" s="1"/>
  <c r="L40" i="1"/>
  <c r="P40" i="1" s="1"/>
  <c r="L42" i="1"/>
  <c r="P42" i="1" s="1"/>
  <c r="L44" i="1"/>
  <c r="P44" i="1" s="1"/>
  <c r="L23" i="4"/>
  <c r="L25" i="4"/>
  <c r="M25" i="4" s="1"/>
  <c r="L27" i="4"/>
  <c r="M27" i="4" s="1"/>
  <c r="L29" i="4"/>
  <c r="M29" i="4" s="1"/>
  <c r="L31" i="4"/>
  <c r="M31" i="4" s="1"/>
  <c r="D12" i="5"/>
  <c r="E12" i="5" s="1"/>
  <c r="K23" i="4"/>
  <c r="D10" i="5"/>
  <c r="E10" i="5" s="1"/>
  <c r="M107" i="4"/>
  <c r="M123" i="4"/>
  <c r="K141" i="4" l="1"/>
  <c r="O23" i="4"/>
  <c r="O142" i="4" s="1"/>
  <c r="O143" i="4" s="1"/>
  <c r="R9" i="5"/>
  <c r="S9" i="5" s="1"/>
  <c r="R10" i="5"/>
  <c r="S10" i="5" s="1"/>
  <c r="H12" i="5"/>
  <c r="I12" i="5" s="1"/>
  <c r="H9" i="5"/>
  <c r="D9" i="5"/>
  <c r="R8" i="5"/>
  <c r="L141" i="4"/>
  <c r="M23" i="4"/>
  <c r="M141" i="4" s="1"/>
  <c r="M142" i="4" s="1"/>
  <c r="M143" i="4" s="1"/>
  <c r="H10" i="5"/>
  <c r="I10" i="5" s="1"/>
  <c r="H11" i="5"/>
  <c r="I11" i="5" s="1"/>
  <c r="R11" i="5" l="1"/>
  <c r="S8" i="5"/>
  <c r="H13" i="5"/>
  <c r="I9" i="5"/>
  <c r="D13" i="5"/>
  <c r="E9" i="5"/>
  <c r="D14" i="5" l="1"/>
  <c r="E13" i="5"/>
  <c r="I13" i="5"/>
  <c r="H14" i="5"/>
  <c r="R13" i="5"/>
  <c r="S11" i="5"/>
  <c r="R14" i="5" l="1"/>
  <c r="R15" i="5" s="1"/>
  <c r="S14" i="5"/>
  <c r="F17" i="5" s="1"/>
  <c r="F18" i="5" s="1"/>
  <c r="F21" i="5" l="1"/>
  <c r="F22" i="5"/>
  <c r="F20" i="5"/>
</calcChain>
</file>

<file path=xl/sharedStrings.xml><?xml version="1.0" encoding="utf-8"?>
<sst xmlns="http://schemas.openxmlformats.org/spreadsheetml/2006/main" count="587" uniqueCount="319">
  <si>
    <t>AL</t>
  </si>
  <si>
    <t>JENIS TUGAS</t>
  </si>
  <si>
    <t>TH/TB/TI</t>
  </si>
  <si>
    <t>TH</t>
  </si>
  <si>
    <t>kali/Hari</t>
  </si>
  <si>
    <t>kali/Bulan</t>
  </si>
  <si>
    <t xml:space="preserve">Ke Toilet </t>
  </si>
  <si>
    <t>Makan/Minum</t>
  </si>
  <si>
    <t>Merokok</t>
  </si>
  <si>
    <t>Menelepon</t>
  </si>
  <si>
    <t>Baca Surat Kabar / Majalah / Tabloid / Sejenis</t>
  </si>
  <si>
    <t>Pergi ke Bank/Telkom/PLN/Pasar Swalayan/dll untuk keperluan pribadi/bukan dinas</t>
  </si>
  <si>
    <t>Shalat</t>
  </si>
  <si>
    <t xml:space="preserve">Lain-lain, sebutkan: </t>
  </si>
  <si>
    <t>Satuan</t>
  </si>
  <si>
    <t>Menit</t>
  </si>
  <si>
    <t>Mengobrol</t>
  </si>
  <si>
    <t>Main internet (email / games / chatting / browsing / sosmed / dll)</t>
  </si>
  <si>
    <t>NO</t>
  </si>
  <si>
    <t>Dokumen</t>
  </si>
  <si>
    <t>AL'</t>
  </si>
  <si>
    <t>TOTAL WAKTU</t>
  </si>
  <si>
    <t>Mengelola dan melayani permintaan penggunaan kendaraan operasional kantor</t>
  </si>
  <si>
    <t>Menerima permintaan penggunaan kendaraan operasional</t>
  </si>
  <si>
    <t>Mengecek keberadaan dan kesiapan driver dan kendaraan operasional</t>
  </si>
  <si>
    <t xml:space="preserve">Membuat surat jalan </t>
  </si>
  <si>
    <t>Memberikan uang jalan kepada driver</t>
  </si>
  <si>
    <t>Mendokumentasikan penggunaan kendaraan operasional</t>
  </si>
  <si>
    <t>Proses/Output</t>
  </si>
  <si>
    <t>VOLUME  TUGAS</t>
  </si>
  <si>
    <t>NAMA JABATAN</t>
  </si>
  <si>
    <t>NAMA KARYAWAN</t>
  </si>
  <si>
    <t>DEPARTEMEN</t>
  </si>
  <si>
    <t>DIVISI</t>
  </si>
  <si>
    <t>DIREKTORAT</t>
  </si>
  <si>
    <t>Nama dan Tanda Tangan</t>
  </si>
  <si>
    <t>TB</t>
  </si>
  <si>
    <t>AKTIVITAS</t>
  </si>
  <si>
    <t>WAKTU STANDAR</t>
  </si>
  <si>
    <t>Membantu Manager Procurement dalam menyiapkan dokumen lelang</t>
  </si>
  <si>
    <t>Membayar cicilan bulanan rumah pribadi atasan ke bank</t>
  </si>
  <si>
    <t>Kegiatan</t>
  </si>
  <si>
    <t>Mengurus ulang tahun anak-anak atasan</t>
  </si>
  <si>
    <t>Melakukan penyusunan rencana kerja anggaran (RKA) di unit kerjanya</t>
  </si>
  <si>
    <t>Melakukan, memonitor, dan mengevaluasi kegiatan employee performance planning, coaching, dan evaluasi terhadap kinerja di unit kerjanya</t>
  </si>
  <si>
    <t>Melakukan, memonitor, dan mengevaluasi kegiatan identifikasi risiko, analisa risiko dan mitigasi risiko di unit kerjanya</t>
  </si>
  <si>
    <t>Melakukan, memonitor, dan mengevaluasi kegiatan implementasi budaya dan program HSE di unit kerjanya</t>
  </si>
  <si>
    <t>Memberikan arahan dan memastikan prinsip-prinsip Good Corporate Governance (GCG) terlaksana/diterapkan didalam seluruh aktifitas di unit kerjanya</t>
  </si>
  <si>
    <t xml:space="preserve">Memonitor implementasi kebijakan dan/atau System Operasional Prosedure (SOP) yang telah ditetapkan di unit kerjanya </t>
  </si>
  <si>
    <t>kali/Tahun</t>
  </si>
  <si>
    <t>BEBAN KERJA</t>
  </si>
  <si>
    <t>Menit/Tahun</t>
  </si>
  <si>
    <t>Orang</t>
  </si>
  <si>
    <t>Menit/Hari</t>
  </si>
  <si>
    <t>kali/Minggu</t>
  </si>
  <si>
    <t>kali/3 Bulan</t>
  </si>
  <si>
    <t>kali/6 Bulan</t>
  </si>
  <si>
    <t>kali/2 Tahun</t>
  </si>
  <si>
    <t>kali/3 Tahun</t>
  </si>
  <si>
    <t>kali/5 Tahun</t>
  </si>
  <si>
    <t>TI</t>
  </si>
  <si>
    <t>Percent</t>
  </si>
  <si>
    <t>FORMASI SDM</t>
  </si>
  <si>
    <t>WAKTU</t>
  </si>
  <si>
    <t>%</t>
  </si>
  <si>
    <t>TP</t>
  </si>
  <si>
    <t>TT</t>
  </si>
  <si>
    <t>TL</t>
  </si>
  <si>
    <t>BKI</t>
  </si>
  <si>
    <t>BKJ</t>
  </si>
  <si>
    <t>Jam</t>
  </si>
  <si>
    <t>Volume</t>
  </si>
  <si>
    <t>TPH</t>
  </si>
  <si>
    <t>TPB</t>
  </si>
  <si>
    <t>TPI</t>
  </si>
  <si>
    <t>BERDASARKAN KEPENTINGAN TUGAS</t>
  </si>
  <si>
    <t>BERDASARKAN FREKUENSI TUGAS</t>
  </si>
  <si>
    <t>TABEL HASIL PERHITUNGAN BEBAN KERJA INDIVIDU - BKI</t>
  </si>
  <si>
    <t>TABEL HASIL PERHITUNGAN BEBAN KERJA JABATAN - BKJ</t>
  </si>
  <si>
    <t xml:space="preserve"> Tugas Pokok Harian</t>
  </si>
  <si>
    <t>Total</t>
  </si>
  <si>
    <t xml:space="preserve"> Aktivitas Lain</t>
  </si>
  <si>
    <t xml:space="preserve"> JENIS TUGAS POKOK</t>
  </si>
  <si>
    <t xml:space="preserve"> Tugas Pokok Berkala</t>
  </si>
  <si>
    <t xml:space="preserve"> Tugas Pokok Insidentil</t>
  </si>
  <si>
    <t xml:space="preserve"> Tugas Pokok Keseluruhan</t>
  </si>
  <si>
    <t xml:space="preserve"> Waktu Kelonggaran (Allowance)</t>
  </si>
  <si>
    <t xml:space="preserve"> Waktu Baku (Standard Time)</t>
  </si>
  <si>
    <t xml:space="preserve"> Beban Kerja Jabatan</t>
  </si>
  <si>
    <r>
      <rPr>
        <b/>
        <sz val="10"/>
        <color rgb="FF000000"/>
        <rFont val="Arial Narrow"/>
        <family val="2"/>
      </rPr>
      <t>JENIS TUGAS</t>
    </r>
    <r>
      <rPr>
        <sz val="10"/>
        <color rgb="FF000000"/>
        <rFont val="Arial Narrow"/>
        <family val="2"/>
      </rPr>
      <t xml:space="preserve"> : </t>
    </r>
    <r>
      <rPr>
        <b/>
        <sz val="10"/>
        <color rgb="FF000000"/>
        <rFont val="Arial Narrow"/>
        <family val="2"/>
      </rPr>
      <t>TH</t>
    </r>
    <r>
      <rPr>
        <sz val="10"/>
        <color rgb="FF000000"/>
        <rFont val="Arial Narrow"/>
        <family val="2"/>
      </rPr>
      <t xml:space="preserve"> = Tugas Harian; </t>
    </r>
    <r>
      <rPr>
        <b/>
        <sz val="10"/>
        <color rgb="FF000000"/>
        <rFont val="Arial Narrow"/>
        <family val="2"/>
      </rPr>
      <t>TB</t>
    </r>
    <r>
      <rPr>
        <sz val="10"/>
        <color rgb="FF000000"/>
        <rFont val="Arial Narrow"/>
        <family val="2"/>
      </rPr>
      <t xml:space="preserve"> = Tugas Berkala; </t>
    </r>
    <r>
      <rPr>
        <b/>
        <sz val="10"/>
        <color rgb="FF000000"/>
        <rFont val="Arial Narrow"/>
        <family val="2"/>
      </rPr>
      <t>TI</t>
    </r>
    <r>
      <rPr>
        <sz val="10"/>
        <color rgb="FF000000"/>
        <rFont val="Arial Narrow"/>
        <family val="2"/>
      </rPr>
      <t xml:space="preserve"> = Tugas Insidentil</t>
    </r>
  </si>
  <si>
    <r>
      <rPr>
        <b/>
        <sz val="10"/>
        <color rgb="FF000000"/>
        <rFont val="Arial Narrow"/>
        <family val="2"/>
      </rPr>
      <t>VOLUME TUGAS</t>
    </r>
    <r>
      <rPr>
        <sz val="10"/>
        <color rgb="FF000000"/>
        <rFont val="Arial Narrow"/>
        <family val="2"/>
      </rPr>
      <t xml:space="preserve"> : Berapa kali/banyak tugas dilakukan dalam satuan waktu tertentu (hari/minggu/bulan/triwulan/semester/tahun)</t>
    </r>
  </si>
  <si>
    <r>
      <rPr>
        <b/>
        <sz val="10"/>
        <color rgb="FF000000"/>
        <rFont val="Arial Narrow"/>
        <family val="2"/>
      </rPr>
      <t>WAKTU STANDAR</t>
    </r>
    <r>
      <rPr>
        <sz val="10"/>
        <color rgb="FF000000"/>
        <rFont val="Arial Narrow"/>
        <family val="2"/>
      </rPr>
      <t xml:space="preserve"> : Berapa lama waktu (dalam menit) yang dibutuhkan untuk menyelesaikan per volume tahapan kegiatan </t>
    </r>
  </si>
  <si>
    <r>
      <t>AKTIVITAS :</t>
    </r>
    <r>
      <rPr>
        <sz val="10"/>
        <color rgb="FF000000"/>
        <rFont val="Arial Narrow"/>
        <family val="2"/>
      </rPr>
      <t xml:space="preserve"> Rangkaian kegiatan dalam menyelesaikan suatu tanggung jawab (disusun berdasarkan IPO atau POAC)</t>
    </r>
  </si>
  <si>
    <r>
      <rPr>
        <b/>
        <sz val="10"/>
        <color rgb="FF000000"/>
        <rFont val="Arial Narrow"/>
        <family val="2"/>
      </rPr>
      <t>SATUAN HASIL</t>
    </r>
    <r>
      <rPr>
        <sz val="10"/>
        <color rgb="FF000000"/>
        <rFont val="Arial Narrow"/>
        <family val="2"/>
      </rPr>
      <t xml:space="preserve"> : Kegiatan (Proses) atau Dokumen/Laporan/Orang/Unit/Barang/Alat/Keluhan/Lainnya (Output)</t>
    </r>
  </si>
  <si>
    <t xml:space="preserve">JUMLAH BEBAN KERJA (MENIT &amp; PROSENTASE)  </t>
  </si>
  <si>
    <t xml:space="preserve">JUMLAH SDM DIBUTUHKAN (ORANG)  </t>
  </si>
  <si>
    <t xml:space="preserve">DIBULATKAN (ORANG)  </t>
  </si>
  <si>
    <t>LAMA MENJABAT</t>
  </si>
  <si>
    <t>FUNGSI/TUTUJUAN/PERAN/IKHTISAR JABATAN :</t>
  </si>
  <si>
    <t>TUGAS-TUGAS</t>
  </si>
  <si>
    <t>(TANGGUNG JAWAB)</t>
  </si>
  <si>
    <t>(KONKRIT/TEKNIS/OPERASIONAL)</t>
  </si>
  <si>
    <t>SATUAN      HASIL</t>
  </si>
  <si>
    <r>
      <t xml:space="preserve">TUGAS / TANGGUNG JAWAB : </t>
    </r>
    <r>
      <rPr>
        <sz val="10"/>
        <color rgb="FF000000"/>
        <rFont val="Arial Narrow"/>
        <family val="2"/>
      </rPr>
      <t>Usaha atau tugas/pekerjaan yang harus dilakukan dalam rangka mencapai tujuan jabatan</t>
    </r>
  </si>
  <si>
    <t>Jakarta, Juni 2019</t>
  </si>
  <si>
    <t>Job Holder</t>
  </si>
  <si>
    <t>Kurang</t>
  </si>
  <si>
    <t>Rendah</t>
  </si>
  <si>
    <t>Tinggi</t>
  </si>
  <si>
    <t>&lt;50%</t>
  </si>
  <si>
    <t>121-149%</t>
  </si>
  <si>
    <t xml:space="preserve">  1. BEBAN KERJA JABATAN </t>
  </si>
  <si>
    <t xml:space="preserve">  2. KATEGORI</t>
  </si>
  <si>
    <t xml:space="preserve">      a. Kebutuhan SDM   </t>
  </si>
  <si>
    <t xml:space="preserve">      c. Redesign Struktur Organisasi</t>
  </si>
  <si>
    <r>
      <t xml:space="preserve">  3. SARAN</t>
    </r>
    <r>
      <rPr>
        <sz val="12"/>
        <color rgb="FF000000"/>
        <rFont val="Arial"/>
        <family val="2"/>
      </rPr>
      <t xml:space="preserve"> </t>
    </r>
    <r>
      <rPr>
        <sz val="12"/>
        <color rgb="FF000000"/>
        <rFont val="Arial"/>
        <family val="2"/>
      </rPr>
      <t>/</t>
    </r>
    <r>
      <rPr>
        <sz val="12"/>
        <color rgb="FF000000"/>
        <rFont val="Arial"/>
        <family val="2"/>
      </rPr>
      <t xml:space="preserve"> </t>
    </r>
    <r>
      <rPr>
        <sz val="12"/>
        <color rgb="FF000000"/>
        <rFont val="Arial"/>
        <family val="2"/>
      </rPr>
      <t>REKOMENDASI</t>
    </r>
  </si>
  <si>
    <t>Normal</t>
  </si>
  <si>
    <t xml:space="preserve"> Tugas Pokok</t>
  </si>
  <si>
    <t xml:space="preserve"> Tugas Tambahan</t>
  </si>
  <si>
    <t xml:space="preserve"> Tugas Lain-Lain</t>
  </si>
  <si>
    <t xml:space="preserve"> Tugas Harian</t>
  </si>
  <si>
    <t xml:space="preserve"> Tugas Berkala</t>
  </si>
  <si>
    <t xml:space="preserve"> Tugas Insidentil</t>
  </si>
  <si>
    <t xml:space="preserve"> TH</t>
  </si>
  <si>
    <t xml:space="preserve"> TB</t>
  </si>
  <si>
    <t xml:space="preserve"> TI</t>
  </si>
  <si>
    <t xml:space="preserve"> AL</t>
  </si>
  <si>
    <r>
      <t xml:space="preserve">      b. Redesign Tugas</t>
    </r>
    <r>
      <rPr>
        <sz val="12"/>
        <color rgb="FF000000"/>
        <rFont val="Arial"/>
        <family val="2"/>
      </rPr>
      <t xml:space="preserve"> dan </t>
    </r>
    <r>
      <rPr>
        <sz val="12"/>
        <color rgb="FF000000"/>
        <rFont val="Arial"/>
        <family val="2"/>
      </rPr>
      <t>Proses Kerja</t>
    </r>
  </si>
  <si>
    <t>REKOMENDASI</t>
  </si>
  <si>
    <t>&gt; 150%</t>
  </si>
  <si>
    <t>106-120%</t>
  </si>
  <si>
    <t>96-105%</t>
  </si>
  <si>
    <t>81-95%</t>
  </si>
  <si>
    <t>51-80%</t>
  </si>
  <si>
    <t>KATEGORI</t>
  </si>
  <si>
    <t>Tidak diperlukan atau hanya perlu sedikit dilakukan job enlargement dan/atau job enrichment terhadap tugas-tugas yang ada saat ini.</t>
  </si>
  <si>
    <t>Jabatan ini sebaiknya digabung (merge) dengan jabatan lain yang berkategori beban kerja rendah.</t>
  </si>
  <si>
    <t>PENJELASAN</t>
  </si>
  <si>
    <t>Jabatan ini tidak perlu digabung (merge) dengan jabatan lain ataupun dipecah (split) menjadi 2 jabatan berbeda.</t>
  </si>
  <si>
    <t>Beban kerja saat ini memang sudah melebihi batas normal (optimum) bahkan sudah maksimal tetapi masih belum diperlukan untuk menambah jumlah SDM yang ada saat ini.</t>
  </si>
  <si>
    <t xml:space="preserve">PEDOMAN REKOMENDASI HASIL ANALISIS BEBAN KERJA </t>
  </si>
  <si>
    <t>Tidak Perlu Dikurangi/Tambahi</t>
  </si>
  <si>
    <t>Sangat Perlu Menambah Jumlah SDM</t>
  </si>
  <si>
    <t>Perlu Menambah Jumlah SDM</t>
  </si>
  <si>
    <t>Tidak Perlu Menambah/Mengurangi Jumlah SDM</t>
  </si>
  <si>
    <t>Perlu Mengurangi Jumlah SDM</t>
  </si>
  <si>
    <t>Sangat Perlu Mengurangi Jumlah SDM</t>
  </si>
  <si>
    <t>Tidak Perlu Dipecah/Digabung</t>
  </si>
  <si>
    <t>Sangat Perlu Dipecah (Split)</t>
  </si>
  <si>
    <t>Perlu Dipecah (Split)</t>
  </si>
  <si>
    <t>Perlu Digabung (Merge)</t>
  </si>
  <si>
    <t>Sangat Perlu Digabung (Merge)</t>
  </si>
  <si>
    <t>Sedang</t>
  </si>
  <si>
    <t>Berat</t>
  </si>
  <si>
    <t xml:space="preserve">Normal </t>
  </si>
  <si>
    <t>Agak Berat</t>
  </si>
  <si>
    <t>Agak berat</t>
  </si>
  <si>
    <r>
      <t xml:space="preserve">Perlu dilakukan </t>
    </r>
    <r>
      <rPr>
        <b/>
        <sz val="16"/>
        <color rgb="FF000000"/>
        <rFont val="Arial"/>
        <family val="2"/>
      </rPr>
      <t>banyak</t>
    </r>
    <r>
      <rPr>
        <sz val="16"/>
        <color rgb="FF000000"/>
        <rFont val="Arial"/>
        <family val="2"/>
      </rPr>
      <t xml:space="preserve"> program otomasi/mekanisasi, memperpendek waktu penyelesaian, memperpendek waktu tunggu, menggabungkan proses kerja, meniadakan proses kerja yang tidak perlu, memperbaiki ergonomi tempat kerja, atau program lainnya.</t>
    </r>
  </si>
  <si>
    <r>
      <t xml:space="preserve">Perlu dilakukan </t>
    </r>
    <r>
      <rPr>
        <b/>
        <sz val="16"/>
        <color rgb="FF000000"/>
        <rFont val="Arial"/>
        <family val="2"/>
      </rPr>
      <t>beberapa</t>
    </r>
    <r>
      <rPr>
        <sz val="16"/>
        <color rgb="FF000000"/>
        <rFont val="Arial"/>
        <family val="2"/>
      </rPr>
      <t xml:space="preserve"> program otomasi/mekanisasi, memperpendek waktu penyelesaian, memperpendek waktu tunggu, menggabungkan proses kerja, meniadakan proses kerja yang tidak perlu, memperbaiki ergonomi tempat kerja, atau program lainnya.</t>
    </r>
  </si>
  <si>
    <r>
      <t xml:space="preserve">Perlu dilakukan </t>
    </r>
    <r>
      <rPr>
        <b/>
        <sz val="16"/>
        <color rgb="FF000000"/>
        <rFont val="Arial"/>
        <family val="2"/>
      </rPr>
      <t>sedikit</t>
    </r>
    <r>
      <rPr>
        <sz val="16"/>
        <color rgb="FF000000"/>
        <rFont val="Arial"/>
        <family val="2"/>
      </rPr>
      <t xml:space="preserve"> program otomasi/mekanisasi, memperpendek waktu penyelesaian, memperpendek waktu tunggu, menggabungkan proses kerja, meniadakan proses kerja yang tidak perlu, memperbaiki ergonomi tempat kerja, atau program lainnya.</t>
    </r>
  </si>
  <si>
    <r>
      <t xml:space="preserve">Perlu dilakukan </t>
    </r>
    <r>
      <rPr>
        <b/>
        <sz val="16"/>
        <color rgb="FF000000"/>
        <rFont val="Arial"/>
        <family val="2"/>
      </rPr>
      <t>banyak</t>
    </r>
    <r>
      <rPr>
        <sz val="16"/>
        <color rgb="FF000000"/>
        <rFont val="Arial"/>
        <family val="2"/>
      </rPr>
      <t xml:space="preserve"> program job enlargement dan/atau job enrichment terhadap tugas-tugas yang saat ini tergolong sedikit.</t>
    </r>
  </si>
  <si>
    <r>
      <t xml:space="preserve">Perlu dilakukan </t>
    </r>
    <r>
      <rPr>
        <b/>
        <sz val="16"/>
        <color rgb="FF000000"/>
        <rFont val="Arial"/>
        <family val="2"/>
      </rPr>
      <t>beberapa</t>
    </r>
    <r>
      <rPr>
        <sz val="16"/>
        <color rgb="FF000000"/>
        <rFont val="Arial"/>
        <family val="2"/>
      </rPr>
      <t xml:space="preserve"> program job enlargement dan/atau job enrichment terhadap tugas-tugas saat ini yang kurang banyak.</t>
    </r>
  </si>
  <si>
    <r>
      <t xml:space="preserve">Perlu dilakukan </t>
    </r>
    <r>
      <rPr>
        <b/>
        <sz val="16"/>
        <color rgb="FF000000"/>
        <rFont val="Arial"/>
        <family val="2"/>
      </rPr>
      <t>sedikit</t>
    </r>
    <r>
      <rPr>
        <sz val="16"/>
        <color rgb="FF000000"/>
        <rFont val="Arial"/>
        <family val="2"/>
      </rPr>
      <t xml:space="preserve"> program job enlargement dan/atau job enrichment terhadap tugas-tugas saat ini yang sedikit kurang banyak.</t>
    </r>
  </si>
  <si>
    <t>Perlu mengurangi jumlah SDM yang ada karena tidak diperlukan 1 orang penuh untuk mengerjakan tugas-tugas yang ada.</t>
  </si>
  <si>
    <t>Jabatan ini belum perlu digabung (merge) dengan jabatan lain yang berkategori beban kerja rendah maupun beban kerja kurang.</t>
  </si>
  <si>
    <t>Jabatan ini seharusnya digabung (merge) dengan jabatan lain yang berkategori beban kerja rendah atau beban kerja kurang.</t>
  </si>
  <si>
    <t>Jabatan ini sangat perlu dipecah (split) menjadi 2 jabatan berbeda kemudian dilakukan sedikit program job enlargement dan/atau job enrichment agar beban kerja menjadi normal.</t>
  </si>
  <si>
    <t>Jabatan ini perlu dipecah (split) menjadi 2 jabatan berbeda kemudian dilakukan beberapa program job enlargement dan/atau job enrichment agar beban kerja menjadi normal.</t>
  </si>
  <si>
    <t>Jabatan ini belum perlu dipecah (split) menjadi 2 jabatan berbeda namun masih perlu dilakukan sedikit program otomasi/mekanisasi, memperpendek waktu penyelesaian, memperpendek waktu tunggu, menggabungkan proses kerja, meniadakan proses kerja yang tidak perlu, memperbaiki ergonomi tempat kerja, atau program lainnya..</t>
  </si>
  <si>
    <t xml:space="preserve">   A.  TUGAS POKOK / TANGGUNG JAWAB UTAMA (LIHAT JOB DESCRIPTION)</t>
  </si>
  <si>
    <t xml:space="preserve">   B.  TANGGUNG JAWAB GENERIK  (KHUSUS UNTUK JABATAN MANAJERIAL)</t>
  </si>
  <si>
    <t xml:space="preserve">   C.  TUGAS / TANGGUNG JAWAB TAMBAHAN  (PEKERJAAN DARI JABATAN LAIN)</t>
  </si>
  <si>
    <t xml:space="preserve">   E.  AKTIVITAS / KEGIATAN LAINNYA YANG DILAKUKAN PADA JAM KERJA</t>
  </si>
  <si>
    <t>Belum diperlukan untuk mengurangi jumlah SDM, hanya perlu dilakukan sedikit penambahan tugas atau proses kerja melalui job enlargement dan/atau job enrichment.</t>
  </si>
  <si>
    <t>Tidak diperlukan untuk menambah atau mengurangi jumlah SDM, jumlah yang ada saat ini sudah memadai.</t>
  </si>
  <si>
    <t>Belum diperlukan untuk menambah jumlah SDM yang ada saat ini, hanya perlu sedikit pengurangan tugas atau proses kerja melalui job simplification atau lainnya.</t>
  </si>
  <si>
    <t>Belum diperlukan untuk mengurangi jumlah SDM, tetapi perlu dilakukan beberapa job enlargement dan/atau job enrichment.</t>
  </si>
  <si>
    <t>Sudah diperlukan untuk menambahkan jumlah SDM agar tidak berdampak negatif terhadap kesehatan dan kinerja karyawan/perusahaan serta dapat melanggar ketentuan yang berlaku.</t>
  </si>
  <si>
    <t>Kurangi Banyak Tugas/Proses Kerja</t>
  </si>
  <si>
    <t>Kurangi Beberapa Tugas/Prosesnya</t>
  </si>
  <si>
    <t>Kurangi Sedikit Tugas/Prosesnya</t>
  </si>
  <si>
    <t>Tambahi Sedikit Tugas/Prosesnya</t>
  </si>
  <si>
    <t>Tambahi Beberapa Tugas/Prosesnya</t>
  </si>
  <si>
    <t>Tambahi Banyak Tugas/Prosesnya</t>
  </si>
  <si>
    <t>Belum Perlu Menambah Jumlah SDM</t>
  </si>
  <si>
    <t>Belum Perlu Mengurangi Jumlah SDM</t>
  </si>
  <si>
    <t>Belum Perlu Dipecah (Split)</t>
  </si>
  <si>
    <t>Belum Perlu Digabung (Merge)</t>
  </si>
  <si>
    <t>HASIL PERHITUNGAN BEBAN KERJA, KESIMPULAN DAN REKOMENDASI PER JABATAN</t>
  </si>
  <si>
    <t>KESIMPULAN DAN REKOMENDASI UTAMA</t>
  </si>
  <si>
    <t>Job Analyst</t>
  </si>
  <si>
    <t>Sudah sesuai</t>
  </si>
  <si>
    <t>a</t>
  </si>
  <si>
    <t>b</t>
  </si>
  <si>
    <t>Pernahkah anda membantu pekerjaan rekan kerja, tanpa menggangu pekerjaan utama anda?</t>
  </si>
  <si>
    <t>Jika ya, pada tugas-tugas/proses kerja apa saja? Dan apakah tugas tersebut cocok dilimpahkan untuk jabatan anda?</t>
  </si>
  <si>
    <t xml:space="preserve">orang </t>
  </si>
  <si>
    <t>Cocok/Tidak</t>
  </si>
  <si>
    <t>Keterangan</t>
  </si>
  <si>
    <t>No</t>
  </si>
  <si>
    <t xml:space="preserve">   D.  TUGAS / TANGGUNG JAWAB LAIN-LAIN (BUKAN UNTUK KEPENTINGAN PERUSAHAAN)</t>
  </si>
  <si>
    <t>KUESIONER "B"</t>
  </si>
  <si>
    <t>FORMULIR "C"</t>
  </si>
  <si>
    <t>PENGUMPULAN DATA WAWANCARA</t>
  </si>
  <si>
    <t>FORMULIR "D"</t>
  </si>
  <si>
    <t>FORMULIR "E"</t>
  </si>
  <si>
    <t>PENGUMPULAN DATA BEBAN KERJA</t>
  </si>
  <si>
    <t>PENGUMPULAN DATA OPINI KARYAWAN</t>
  </si>
  <si>
    <t>Berkas</t>
  </si>
  <si>
    <t xml:space="preserve">   D.  AKTIVITAS / KEGIATAN LAINNYA YANG DILAKUKAN PADA JAM KERJA</t>
  </si>
  <si>
    <t>Menyiapkan data-data dokumen yang dibutuhkan</t>
  </si>
  <si>
    <t>Memberikan data-data dokumen yang telah tersedia kepada Manager Procurement</t>
  </si>
  <si>
    <t>Menerima arahan dari Manajer Procurement untuk menyiapkan dokumen lelang</t>
  </si>
  <si>
    <t>Jakarta, _______________ 2019</t>
  </si>
  <si>
    <t>WAKTU PENYELESAIAN</t>
  </si>
  <si>
    <t xml:space="preserve">Kolom "Tugas-tugas" </t>
  </si>
  <si>
    <t>Kolom "Aktivitas"</t>
  </si>
  <si>
    <t xml:space="preserve">Kolom "Jenis Tugas" </t>
  </si>
  <si>
    <t>Kolom "Satuan Hasil"</t>
  </si>
  <si>
    <t>Kolom "Volume Tugas"</t>
  </si>
  <si>
    <t>Kolom "Waktu Penyelesaian"</t>
  </si>
  <si>
    <t>Kolom "Catatan"</t>
  </si>
  <si>
    <t>CATATAN</t>
  </si>
  <si>
    <t>PETUNJUK PENGISIAN :</t>
  </si>
  <si>
    <r>
      <t xml:space="preserve">Sebutkan tugas-tugas yang Anda lakukan tetapi bukan </t>
    </r>
    <r>
      <rPr>
        <b/>
        <i/>
        <sz val="16"/>
        <rFont val="Arial"/>
        <family val="2"/>
      </rPr>
      <t>job description</t>
    </r>
    <r>
      <rPr>
        <b/>
        <sz val="16"/>
        <rFont val="Arial"/>
        <family val="2"/>
      </rPr>
      <t xml:space="preserve"> jabatan Anda maupun </t>
    </r>
    <r>
      <rPr>
        <b/>
        <i/>
        <sz val="16"/>
        <rFont val="Arial"/>
        <family val="2"/>
      </rPr>
      <t>job description</t>
    </r>
    <r>
      <rPr>
        <b/>
        <sz val="16"/>
        <rFont val="Arial"/>
        <family val="2"/>
      </rPr>
      <t xml:space="preserve"> jabatan-jabatan lain di PT. Elnusa Petrofin, tuliskan pada butir C di kolom "Tugas Lain-lain".</t>
    </r>
  </si>
  <si>
    <r>
      <t xml:space="preserve">Sebutkan tugas-tugas yang harus Anda kerjakan sesuai dengan </t>
    </r>
    <r>
      <rPr>
        <b/>
        <i/>
        <sz val="16"/>
        <rFont val="Arial"/>
        <family val="2"/>
      </rPr>
      <t xml:space="preserve">job description </t>
    </r>
    <r>
      <rPr>
        <b/>
        <sz val="16"/>
        <rFont val="Arial"/>
        <family val="2"/>
      </rPr>
      <t>jabatan Anda di PT. Elnusa Petrofin</t>
    </r>
    <r>
      <rPr>
        <b/>
        <i/>
        <sz val="16"/>
        <rFont val="Arial"/>
        <family val="2"/>
      </rPr>
      <t xml:space="preserve">, </t>
    </r>
    <r>
      <rPr>
        <b/>
        <sz val="16"/>
        <rFont val="Arial"/>
        <family val="2"/>
      </rPr>
      <t xml:space="preserve">tuliskan pada butir A di kolom "Tugas Pokok";  </t>
    </r>
  </si>
  <si>
    <t xml:space="preserve"> A.  TUGAS POKOK </t>
  </si>
  <si>
    <t xml:space="preserve"> B.  TUGAS TAMBAHAN  </t>
  </si>
  <si>
    <t xml:space="preserve"> C.  TUGAS LAIN-LAIN </t>
  </si>
  <si>
    <t xml:space="preserve"> D.  AKTIVITAS / KEGIATAN LAINNYA YANG DILAKUKAN PADA JAM KERJA</t>
  </si>
  <si>
    <t>SATUAN HASIL</t>
  </si>
  <si>
    <t>Melaksanakan acara ulang tahun anak-anak atasan</t>
  </si>
  <si>
    <t>Menyiapkan acara ulang tahun anak-anak atasan</t>
  </si>
  <si>
    <t>Menerima arahan dari atasan untuk menyiapkan acara ulang tahun anak-anak</t>
  </si>
  <si>
    <t>1/2 jam sehari = 5 dokumen</t>
  </si>
  <si>
    <t>300 = 1 kali acara ulang tahun anak</t>
  </si>
  <si>
    <t>20 menit = 1 kali pengecekan</t>
  </si>
  <si>
    <t>Jika ada, tuliskan dibawah ini :</t>
  </si>
  <si>
    <t>Otomasi/mekanisasi/digitalisasi/aplikasi</t>
  </si>
  <si>
    <t>Memperpendek waktu penyelesaian</t>
  </si>
  <si>
    <t>Memperpendek/menghapus waktu tunggu</t>
  </si>
  <si>
    <t>Menggabungkan tugas/proses kerja</t>
  </si>
  <si>
    <t>Menghapus tugas/proses kerja</t>
  </si>
  <si>
    <t>Memperbaiki ergonomi tempat kerja (contohnya : meletakkan printer lebih dekat)</t>
  </si>
  <si>
    <t>Tugas-tugas/Proses Kerja</t>
  </si>
  <si>
    <t>3 Bulan</t>
  </si>
  <si>
    <t>Minggu</t>
  </si>
  <si>
    <t>Bulan</t>
  </si>
  <si>
    <t>KUESIONER "A"</t>
  </si>
  <si>
    <r>
      <t xml:space="preserve">Sebutkan tugas-tugas yang Anda lakukan di luar </t>
    </r>
    <r>
      <rPr>
        <b/>
        <i/>
        <sz val="16"/>
        <rFont val="Arial"/>
        <family val="2"/>
      </rPr>
      <t>job description</t>
    </r>
    <r>
      <rPr>
        <b/>
        <sz val="16"/>
        <rFont val="Arial"/>
        <family val="2"/>
      </rPr>
      <t xml:space="preserve">jabatan Anda namun masih termasuk </t>
    </r>
    <r>
      <rPr>
        <b/>
        <i/>
        <sz val="16"/>
        <rFont val="Arial"/>
        <family val="2"/>
      </rPr>
      <t>job description</t>
    </r>
    <r>
      <rPr>
        <b/>
        <sz val="16"/>
        <rFont val="Arial"/>
        <family val="2"/>
      </rPr>
      <t xml:space="preserve"> jabatan-jabatan lain di PT. Elnusa Petrofin, tuliskan pada butir B di kolom "Tugas Tambahan";</t>
    </r>
  </si>
  <si>
    <r>
      <t>Sebutkan bagaimana cara melaksanakan masing-masing tugas tersebut secara konkrit, teknis dan operasional yang disusun berupa tahapan dengan mengacu pada urutan "</t>
    </r>
    <r>
      <rPr>
        <b/>
        <i/>
        <sz val="16"/>
        <rFont val="Arial"/>
        <family val="2"/>
      </rPr>
      <t>input-proses-output</t>
    </r>
    <r>
      <rPr>
        <b/>
        <sz val="16"/>
        <rFont val="Arial"/>
        <family val="2"/>
      </rPr>
      <t>" dan/atau "</t>
    </r>
    <r>
      <rPr>
        <b/>
        <i/>
        <sz val="16"/>
        <rFont val="Arial"/>
        <family val="2"/>
      </rPr>
      <t>planning-organizing-actuating-controlling</t>
    </r>
    <r>
      <rPr>
        <b/>
        <sz val="16"/>
        <rFont val="Arial"/>
        <family val="2"/>
      </rPr>
      <t xml:space="preserve">" (khusus jabatan level manajerial). </t>
    </r>
  </si>
  <si>
    <t>Pilihlah salah satu jenis tugas yang sesuai dengan masing-masing aktivitas tugas tersebut, yaitu: TH (Tugas Harian), TB (Tugas Berkala), atau TI (Tugas Insidentil).</t>
  </si>
  <si>
    <t>Pilihlah jenis satuan hasil dari masing-masing aktivitas tugas tersebut, yaitu dapat berbentuk "output" (laporan, dokumen, berkas, rupiah, orang, unit kerja, pompa bensin, barang, BBM, alat, keluhan, kerusakan, atau lainnya) atau berbentuk "proses" (kegiatan, aktivitas, kunjungan, atau lainnya).</t>
  </si>
  <si>
    <t>Tuliskan berapa volume (jumlah/banyaknya atau frekuensi) dari masing-masing aktivitas tugas, dan pilihlah satuan waktu yang sesuai dari masing-masing aktivitas tugas tersebut, yaitu dapat berupa tugas: harian, mingguan, bulanan, kuartalan, semesteran, tahunan, 2 tahunan, 3 tahunan, 4 tahunan, atau 5 tahunan.</t>
  </si>
  <si>
    <t>Tuliskan jumlah waktu rata-rata (dalam menit) yang Anda butuhkan untuk menyelesaikan masing-masing aktivitas tugas tersebut.</t>
  </si>
  <si>
    <t>Tuliskan informasi tambahan yang menerangkan diperolehnya hasil volume dan waktu penyelesaian setiap aktivitas dari tugas-tugas Anda tersebut (jika diperlukan).</t>
  </si>
  <si>
    <t>(TAHAPAN YANG KONKRIT/TEKNIS/OPERASIONAL)</t>
  </si>
  <si>
    <t>Tahun</t>
  </si>
  <si>
    <t>Hari</t>
  </si>
  <si>
    <t>CONTOH PENGISIAN :</t>
  </si>
  <si>
    <t>1.</t>
  </si>
  <si>
    <t>2.</t>
  </si>
  <si>
    <t>3.</t>
  </si>
  <si>
    <t>4.</t>
  </si>
  <si>
    <t>5.</t>
  </si>
  <si>
    <t>6.</t>
  </si>
  <si>
    <t>7.</t>
  </si>
  <si>
    <t>8.</t>
  </si>
  <si>
    <t>9.</t>
  </si>
  <si>
    <t>10.</t>
  </si>
  <si>
    <t xml:space="preserve">   B.  TUGAS TAMBAHAN </t>
  </si>
  <si>
    <t xml:space="preserve">   C.  TUGAS LAIN-LAIN</t>
  </si>
  <si>
    <t xml:space="preserve"> NAMA JABATAN</t>
  </si>
  <si>
    <t xml:space="preserve"> DEPARTEMEN</t>
  </si>
  <si>
    <t xml:space="preserve"> DIVISI</t>
  </si>
  <si>
    <t xml:space="preserve"> DIREKTORAT</t>
  </si>
  <si>
    <t xml:space="preserve"> NAMA KARYAWAN</t>
  </si>
  <si>
    <t xml:space="preserve"> LAMA MENJABAT</t>
  </si>
  <si>
    <r>
      <t xml:space="preserve"> FUNGSI/TUTUJUAN/PERAN/IKHTISAR JABATAN (diisi sesuai </t>
    </r>
    <r>
      <rPr>
        <b/>
        <i/>
        <sz val="18"/>
        <color rgb="FF000000"/>
        <rFont val="Arial"/>
        <family val="2"/>
      </rPr>
      <t>Job Description</t>
    </r>
    <r>
      <rPr>
        <b/>
        <sz val="18"/>
        <color rgb="FF000000"/>
        <rFont val="Arial"/>
        <family val="2"/>
      </rPr>
      <t>) :</t>
    </r>
  </si>
  <si>
    <t xml:space="preserve"> IDENTITAS PENGISI</t>
  </si>
  <si>
    <t xml:space="preserve"> Nama Karyawan</t>
  </si>
  <si>
    <t xml:space="preserve"> Nama Jabatan</t>
  </si>
  <si>
    <t xml:space="preserve"> Departemen</t>
  </si>
  <si>
    <t xml:space="preserve"> Divisi</t>
  </si>
  <si>
    <t xml:space="preserve"> Direktorat</t>
  </si>
  <si>
    <t xml:space="preserve"> Lokasi</t>
  </si>
  <si>
    <r>
      <t>Menurut Anda, bagaimana beban kerja dari pekerjaan/jabatan yang Anda duduki saat ini?  Berikan tanda "</t>
    </r>
    <r>
      <rPr>
        <sz val="20"/>
        <rFont val="Calibri"/>
        <family val="2"/>
      </rPr>
      <t>√</t>
    </r>
    <r>
      <rPr>
        <sz val="11.2"/>
        <rFont val="Calibri"/>
        <family val="2"/>
      </rPr>
      <t>"</t>
    </r>
    <r>
      <rPr>
        <sz val="16"/>
        <rFont val="Arial"/>
        <family val="2"/>
      </rPr>
      <t xml:space="preserve"> pada kotak di depan pilihan jawaban yang sesuai.</t>
    </r>
  </si>
  <si>
    <t>Sebutkan tugas-tugas/proses kerja yang dapat dipermudah (simplifikasi) dalam pekerjaan Anda :</t>
  </si>
  <si>
    <r>
      <rPr>
        <sz val="33"/>
        <rFont val="Calibri"/>
        <family val="2"/>
      </rPr>
      <t xml:space="preserve"> □</t>
    </r>
    <r>
      <rPr>
        <sz val="16"/>
        <rFont val="Arial"/>
        <family val="2"/>
      </rPr>
      <t xml:space="preserve"> Sangat Berat     </t>
    </r>
    <r>
      <rPr>
        <sz val="33"/>
        <rFont val="Arial"/>
        <family val="2"/>
      </rPr>
      <t>□</t>
    </r>
    <r>
      <rPr>
        <sz val="16"/>
        <rFont val="Arial"/>
        <family val="2"/>
      </rPr>
      <t xml:space="preserve"> Berat     </t>
    </r>
    <r>
      <rPr>
        <sz val="33"/>
        <rFont val="Arial"/>
        <family val="2"/>
      </rPr>
      <t>□</t>
    </r>
    <r>
      <rPr>
        <sz val="16"/>
        <rFont val="Arial"/>
        <family val="2"/>
      </rPr>
      <t xml:space="preserve"> Agak Berat     </t>
    </r>
    <r>
      <rPr>
        <sz val="33"/>
        <rFont val="Arial"/>
        <family val="2"/>
      </rPr>
      <t>□</t>
    </r>
    <r>
      <rPr>
        <sz val="16"/>
        <rFont val="Arial"/>
        <family val="2"/>
      </rPr>
      <t xml:space="preserve"> Normal     </t>
    </r>
    <r>
      <rPr>
        <sz val="33"/>
        <rFont val="Arial"/>
        <family val="2"/>
      </rPr>
      <t>□</t>
    </r>
    <r>
      <rPr>
        <sz val="16"/>
        <rFont val="Arial"/>
        <family val="2"/>
      </rPr>
      <t xml:space="preserve"> Agak Ringan     </t>
    </r>
    <r>
      <rPr>
        <sz val="33"/>
        <rFont val="Arial"/>
        <family val="2"/>
      </rPr>
      <t>□</t>
    </r>
    <r>
      <rPr>
        <sz val="16"/>
        <rFont val="Arial"/>
        <family val="2"/>
      </rPr>
      <t xml:space="preserve"> Ringan     </t>
    </r>
    <r>
      <rPr>
        <sz val="33"/>
        <rFont val="Arial"/>
        <family val="2"/>
      </rPr>
      <t>□</t>
    </r>
    <r>
      <rPr>
        <sz val="16"/>
        <rFont val="Arial"/>
        <family val="2"/>
      </rPr>
      <t xml:space="preserve"> Sangat Ringan</t>
    </r>
  </si>
  <si>
    <t>a.</t>
  </si>
  <si>
    <t>b.</t>
  </si>
  <si>
    <t>c.</t>
  </si>
  <si>
    <t>d.</t>
  </si>
  <si>
    <t>e.</t>
  </si>
  <si>
    <t>f.</t>
  </si>
  <si>
    <t>Cara Mempermudah (pilih dari kolom "Keterangan")</t>
  </si>
  <si>
    <t>Apakah ada tugas-tugas dan/atau proses kerja yang perlu ditambahkan pada pekerjaan/jabatan anda saat ini?</t>
  </si>
  <si>
    <t>PERTANYAAN-PERTANYAAN</t>
  </si>
  <si>
    <t xml:space="preserve"> Jelaskan alasan Anda di bawah ini:</t>
  </si>
  <si>
    <t>Bagaimana jumlah kebutuhan SDM di unit kerja Anda saat ini? Berikan jawaban Anda dengan melingkari pilihan "a", "b", atau "c".</t>
  </si>
  <si>
    <t>:</t>
  </si>
  <si>
    <t>________</t>
  </si>
  <si>
    <t>Untuk menunjang tugas/proses kerja jabatan anda, bagaimana jumlah SDM di unit kerja atau jabatan lain yang terkait dengan pekerjaan Anda? Jawablah dengan melingkari pilihan "a", "b", atau "c".</t>
  </si>
  <si>
    <t xml:space="preserve"> a.</t>
  </si>
  <si>
    <t xml:space="preserve"> b.</t>
  </si>
  <si>
    <t>Posisi/Jabatan</t>
  </si>
  <si>
    <t>Alasan</t>
  </si>
  <si>
    <t>Kelebihan SDM</t>
  </si>
  <si>
    <t xml:space="preserve"> c.</t>
  </si>
  <si>
    <r>
      <t xml:space="preserve">Kekurangan </t>
    </r>
    <r>
      <rPr>
        <sz val="15"/>
        <color rgb="FF000000"/>
        <rFont val="Arial"/>
        <family val="2"/>
      </rPr>
      <t>SDM</t>
    </r>
  </si>
  <si>
    <t>Unit/Posisi</t>
  </si>
  <si>
    <t>Job Enlargement (Perluasan Pekerjaan)</t>
  </si>
  <si>
    <t>Job Enrichment (Pengayaan Pekerjaan)</t>
  </si>
  <si>
    <t>Memperluas lingkup dan isi pekerjaan secara horisontal, sehingga pekerjaan lebih banyak variasi dan mengurangi spesialisasi.</t>
  </si>
  <si>
    <t xml:space="preserve">Meningkatkan otonomi dalam mengatur pekerjaan. Ada keleluasaan dan tanggung jawab lebih besar dalam merencanakan dan mengendalikan aktivitas pekerjaan.
</t>
  </si>
  <si>
    <t>PT. ELNUSA PETROFIN</t>
  </si>
  <si>
    <t>A. REKOMENDASI TERHADAP REDESIGN TUGAS DAN PROSES KERJA</t>
  </si>
  <si>
    <t>B. REKOMENDASI TERHADAP JUMLAH KEBUTUHAN SDM</t>
  </si>
  <si>
    <t>C. REKOMENDASI TERHADAP REDESIGN STRUKTUR ORGANISASI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</si>
</sst>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5" x14ac:knownFonts="1">
    <font>
      <sz val="10"/>
      <name val="Arial"/>
    </font>
    <font>
      <sz val="10"/>
      <color rgb="FF000000"/>
      <name val="Arial"/>
      <family val="2"/>
    </font>
    <font>
      <b/>
      <sz val="36"/>
      <color rgb="FF000000"/>
      <name val="Arial"/>
      <family val="2"/>
    </font>
    <font>
      <b/>
      <sz val="26"/>
      <color rgb="FF000000"/>
      <name val="Arial"/>
      <family val="2"/>
    </font>
    <font>
      <b/>
      <sz val="33"/>
      <color rgb="FF000000"/>
      <name val="Arial"/>
      <family val="2"/>
    </font>
    <font>
      <b/>
      <sz val="20"/>
      <color rgb="FF000000"/>
      <name val="Arial"/>
      <family val="2"/>
    </font>
    <font>
      <b/>
      <sz val="16"/>
      <name val="Arial"/>
      <family val="2"/>
    </font>
    <font>
      <sz val="14"/>
      <color rgb="FF000000"/>
      <name val="Arial"/>
      <family val="2"/>
    </font>
    <font>
      <sz val="12"/>
      <color rgb="FF000000"/>
      <name val="Arial"/>
      <family val="2"/>
    </font>
    <font>
      <sz val="11"/>
      <color rgb="FF000000"/>
      <name val="Arial"/>
      <family val="2"/>
    </font>
    <font>
      <b/>
      <sz val="26"/>
      <name val="Arial"/>
      <family val="2"/>
    </font>
    <font>
      <b/>
      <sz val="18"/>
      <color rgb="FF000000"/>
      <name val="Arial"/>
      <family val="2"/>
    </font>
    <font>
      <b/>
      <sz val="22"/>
      <color rgb="FF000000"/>
      <name val="Arial"/>
      <family val="2"/>
    </font>
    <font>
      <b/>
      <sz val="16"/>
      <color rgb="FF000000"/>
      <name val="Arial"/>
      <family val="2"/>
    </font>
    <font>
      <sz val="16"/>
      <color rgb="FF000000"/>
      <name val="Arial"/>
      <family val="2"/>
    </font>
    <font>
      <sz val="12"/>
      <name val="Arial"/>
      <family val="2"/>
    </font>
    <font>
      <sz val="11"/>
      <name val="Arial"/>
      <family val="2"/>
    </font>
    <font>
      <sz val="11"/>
      <name val="Calibri"/>
      <family val="2"/>
    </font>
    <font>
      <b/>
      <sz val="10"/>
      <color rgb="FF000000"/>
      <name val="Arial"/>
      <family val="2"/>
    </font>
    <font>
      <b/>
      <sz val="14"/>
      <color rgb="FF000000"/>
      <name val="Arial"/>
      <family val="2"/>
    </font>
    <font>
      <sz val="14"/>
      <color rgb="FF000000"/>
      <name val="Arial"/>
      <family val="2"/>
    </font>
    <font>
      <b/>
      <sz val="12"/>
      <color rgb="FF000000"/>
      <name val="Arial"/>
      <family val="2"/>
    </font>
    <font>
      <sz val="14"/>
      <name val="Arial"/>
      <family val="2"/>
    </font>
    <font>
      <sz val="14"/>
      <name val="Calibri"/>
      <family val="2"/>
    </font>
    <font>
      <sz val="11"/>
      <color rgb="FF000000"/>
      <name val="Arial"/>
      <family val="2"/>
    </font>
    <font>
      <sz val="10"/>
      <color rgb="FF000000"/>
      <name val="Arial"/>
      <family val="2"/>
    </font>
    <font>
      <b/>
      <sz val="12"/>
      <color rgb="FFFFFFFF"/>
      <name val="Arial"/>
      <family val="2"/>
    </font>
    <font>
      <b/>
      <u/>
      <sz val="14"/>
      <color rgb="FF000000"/>
      <name val="Arial"/>
      <family val="2"/>
    </font>
    <font>
      <b/>
      <sz val="10"/>
      <name val="Arial"/>
      <family val="2"/>
    </font>
    <font>
      <b/>
      <sz val="10"/>
      <color rgb="FF000000"/>
      <name val="Arial Narrow"/>
      <family val="2"/>
    </font>
    <font>
      <sz val="10"/>
      <color rgb="FF000000"/>
      <name val="Arial Narrow"/>
      <family val="2"/>
    </font>
    <font>
      <sz val="11"/>
      <color rgb="FF000000"/>
      <name val="Arial Narrow"/>
      <family val="2"/>
    </font>
    <font>
      <b/>
      <sz val="12"/>
      <name val="Arial"/>
      <family val="2"/>
    </font>
    <font>
      <sz val="12"/>
      <color rgb="FF000000"/>
      <name val="Arial"/>
      <family val="2"/>
    </font>
    <font>
      <b/>
      <sz val="24"/>
      <color rgb="FF000000"/>
      <name val="Arial"/>
      <family val="2"/>
    </font>
    <font>
      <b/>
      <sz val="15"/>
      <color rgb="FF000000"/>
      <name val="Arial"/>
      <family val="2"/>
    </font>
    <font>
      <sz val="12"/>
      <name val="Arial Narrow"/>
      <family val="2"/>
    </font>
    <font>
      <b/>
      <sz val="28"/>
      <color rgb="FF000000"/>
      <name val="Arial"/>
      <family val="2"/>
    </font>
    <font>
      <sz val="18"/>
      <color rgb="FF000000"/>
      <name val="Arial"/>
      <family val="2"/>
    </font>
    <font>
      <sz val="16"/>
      <color rgb="FF000000"/>
      <name val="Arial"/>
      <family val="2"/>
    </font>
    <font>
      <sz val="18"/>
      <color rgb="FF000000"/>
      <name val="Arial"/>
      <family val="2"/>
    </font>
    <font>
      <sz val="10"/>
      <color rgb="FF000000"/>
      <name val="Arial"/>
      <family val="2"/>
    </font>
    <font>
      <b/>
      <i/>
      <sz val="16"/>
      <name val="Arial"/>
      <family val="2"/>
    </font>
    <font>
      <b/>
      <sz val="18"/>
      <color rgb="FF000000"/>
      <name val="Arial Narrow"/>
      <family val="2"/>
    </font>
    <font>
      <sz val="18"/>
      <color rgb="FF000000"/>
      <name val="Arial Narrow"/>
      <family val="2"/>
    </font>
    <font>
      <sz val="16"/>
      <name val="Arial"/>
      <family val="2"/>
    </font>
    <font>
      <b/>
      <u/>
      <sz val="16"/>
      <color rgb="FF000000"/>
      <name val="Arial"/>
      <family val="2"/>
    </font>
    <font>
      <b/>
      <sz val="14"/>
      <name val="Arial"/>
      <family val="2"/>
    </font>
    <font>
      <b/>
      <i/>
      <sz val="18"/>
      <color rgb="FF000000"/>
      <name val="Arial"/>
      <family val="2"/>
    </font>
    <font>
      <sz val="20"/>
      <name val="Calibri"/>
      <family val="2"/>
    </font>
    <font>
      <sz val="11.2"/>
      <name val="Calibri"/>
      <family val="2"/>
    </font>
    <font>
      <sz val="33"/>
      <name val="Calibri"/>
      <family val="2"/>
    </font>
    <font>
      <sz val="33"/>
      <name val="Arial"/>
      <family val="2"/>
    </font>
    <font>
      <sz val="10"/>
      <name val="Arial"/>
      <family val="2"/>
    </font>
    <font>
      <sz val="15"/>
      <color rgb="FF000000"/>
      <name val="Arial"/>
      <family val="2"/>
    </font>
  </fonts>
  <fills count="14">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rgb="FFDBDBDB"/>
        <bgColor indexed="64"/>
      </patternFill>
    </fill>
    <fill>
      <patternFill patternType="solid">
        <fgColor rgb="FF7F7F7F"/>
        <bgColor indexed="64"/>
      </patternFill>
    </fill>
    <fill>
      <patternFill patternType="solid">
        <fgColor rgb="FF3F3F3F"/>
        <bgColor indexed="64"/>
      </patternFill>
    </fill>
    <fill>
      <patternFill patternType="solid">
        <fgColor rgb="FFDEEAF6"/>
        <bgColor indexed="64"/>
      </patternFill>
    </fill>
    <fill>
      <patternFill patternType="solid">
        <fgColor rgb="FFE2EFD9"/>
        <bgColor indexed="64"/>
      </patternFill>
    </fill>
    <fill>
      <patternFill patternType="solid">
        <fgColor rgb="FFD9E3F3"/>
        <bgColor indexed="64"/>
      </patternFill>
    </fill>
    <fill>
      <patternFill patternType="solid">
        <fgColor theme="6"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1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thick">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bottom style="dashed">
        <color indexed="64"/>
      </bottom>
      <diagonal/>
    </border>
    <border>
      <left/>
      <right/>
      <top/>
      <bottom style="dashed">
        <color indexed="64"/>
      </bottom>
      <diagonal/>
    </border>
    <border>
      <left style="thin">
        <color indexed="64"/>
      </left>
      <right/>
      <top style="medium">
        <color indexed="64"/>
      </top>
      <bottom/>
      <diagonal/>
    </border>
    <border>
      <left style="thin">
        <color indexed="64"/>
      </left>
      <right style="medium">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top style="thin">
        <color indexed="64"/>
      </top>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medium">
        <color indexed="64"/>
      </right>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medium">
        <color indexed="64"/>
      </right>
      <top style="dashed">
        <color indexed="64"/>
      </top>
      <bottom/>
      <diagonal/>
    </border>
    <border>
      <left style="thin">
        <color indexed="64"/>
      </left>
      <right style="thin">
        <color indexed="64"/>
      </right>
      <top/>
      <bottom style="thin">
        <color indexed="64"/>
      </bottom>
      <diagonal/>
    </border>
    <border>
      <left style="thin">
        <color indexed="64"/>
      </left>
      <right style="dashed">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dashed">
        <color indexed="64"/>
      </top>
      <bottom/>
      <diagonal/>
    </border>
  </borders>
  <cellStyleXfs count="3">
    <xf numFmtId="0" fontId="0" fillId="0" borderId="0">
      <alignment vertical="center"/>
    </xf>
    <xf numFmtId="43" fontId="41" fillId="0" borderId="0">
      <alignment vertical="top"/>
      <protection locked="0"/>
    </xf>
    <xf numFmtId="9" fontId="41" fillId="0" borderId="0">
      <alignment vertical="top"/>
      <protection locked="0"/>
    </xf>
  </cellStyleXfs>
  <cellXfs count="77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Fill="1" applyBorder="1">
      <alignment vertical="center"/>
    </xf>
    <xf numFmtId="0" fontId="6" fillId="0" borderId="0" xfId="0" applyFont="1" applyFill="1" applyBorder="1" applyAlignment="1">
      <alignment horizontal="left" vertical="center" wrapText="1"/>
    </xf>
    <xf numFmtId="0" fontId="7"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2" borderId="10" xfId="0" applyFont="1" applyFill="1" applyBorder="1" applyAlignment="1">
      <alignment horizontal="center" wrapText="1"/>
    </xf>
    <xf numFmtId="0" fontId="12" fillId="2" borderId="11"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9" fillId="3" borderId="6" xfId="0" applyFont="1" applyFill="1" applyBorder="1" applyAlignment="1">
      <alignment horizontal="center" vertical="center"/>
    </xf>
    <xf numFmtId="0" fontId="11" fillId="2" borderId="16" xfId="0" applyFont="1" applyFill="1" applyBorder="1" applyAlignment="1">
      <alignment horizontal="center" vertical="top" wrapText="1"/>
    </xf>
    <xf numFmtId="0" fontId="11" fillId="2" borderId="17" xfId="0" applyFont="1" applyFill="1" applyBorder="1" applyAlignment="1">
      <alignment horizontal="center" vertical="top"/>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15" xfId="0" applyFont="1" applyFill="1" applyBorder="1" applyAlignment="1">
      <alignment horizontal="center" vertical="center"/>
    </xf>
    <xf numFmtId="0" fontId="1" fillId="0" borderId="8" xfId="0" applyFont="1" applyBorder="1">
      <alignment vertical="center"/>
    </xf>
    <xf numFmtId="0" fontId="6" fillId="2" borderId="1" xfId="0" applyFont="1" applyFill="1" applyBorder="1">
      <alignment vertical="center"/>
    </xf>
    <xf numFmtId="0" fontId="6" fillId="2" borderId="2" xfId="0" applyFont="1" applyFill="1" applyBorder="1">
      <alignment vertical="center"/>
    </xf>
    <xf numFmtId="0" fontId="1" fillId="0" borderId="21" xfId="0" applyFont="1" applyBorder="1">
      <alignment vertical="center"/>
    </xf>
    <xf numFmtId="0" fontId="14" fillId="0" borderId="24" xfId="0" applyFont="1" applyBorder="1">
      <alignment vertical="center"/>
    </xf>
    <xf numFmtId="0" fontId="14" fillId="3" borderId="23" xfId="0" applyFont="1" applyFill="1" applyBorder="1" applyAlignment="1">
      <alignment horizontal="center" vertical="center" wrapText="1"/>
    </xf>
    <xf numFmtId="0" fontId="14" fillId="0" borderId="24" xfId="0" applyFont="1" applyBorder="1" applyAlignment="1">
      <alignment horizontal="center" vertical="center"/>
    </xf>
    <xf numFmtId="0" fontId="14" fillId="3" borderId="25" xfId="0" applyFont="1" applyFill="1" applyBorder="1" applyAlignment="1" applyProtection="1">
      <alignment horizontal="center" vertical="center"/>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7" fillId="2" borderId="28" xfId="0" applyFont="1" applyFill="1" applyBorder="1" applyAlignment="1">
      <alignment horizontal="center" vertical="center"/>
    </xf>
    <xf numFmtId="1" fontId="15" fillId="2" borderId="29" xfId="1" applyNumberFormat="1" applyFont="1" applyFill="1" applyBorder="1" applyAlignment="1" applyProtection="1">
      <alignment horizontal="center" vertical="center" wrapText="1"/>
    </xf>
    <xf numFmtId="2" fontId="16" fillId="2" borderId="10" xfId="1" applyNumberFormat="1" applyFont="1" applyFill="1" applyBorder="1" applyAlignment="1" applyProtection="1">
      <alignment horizontal="center" vertical="center" wrapText="1"/>
    </xf>
    <xf numFmtId="10" fontId="9" fillId="2" borderId="30" xfId="2" applyNumberFormat="1" applyFont="1" applyFill="1" applyBorder="1" applyAlignment="1" applyProtection="1">
      <alignment horizontal="center" vertical="center"/>
    </xf>
    <xf numFmtId="10" fontId="9" fillId="3" borderId="30" xfId="2" applyNumberFormat="1" applyFont="1" applyFill="1" applyBorder="1" applyAlignment="1" applyProtection="1">
      <alignment horizontal="center" vertical="center"/>
    </xf>
    <xf numFmtId="2" fontId="9" fillId="3" borderId="31" xfId="0" applyNumberFormat="1" applyFont="1" applyFill="1" applyBorder="1" applyAlignment="1">
      <alignment horizontal="center" vertical="center"/>
    </xf>
    <xf numFmtId="0" fontId="14" fillId="0" borderId="32" xfId="0" applyFont="1" applyBorder="1">
      <alignment vertical="center"/>
    </xf>
    <xf numFmtId="0" fontId="14" fillId="3" borderId="33" xfId="0" applyFont="1" applyFill="1" applyBorder="1" applyAlignment="1">
      <alignment horizontal="center" vertical="center" wrapText="1"/>
    </xf>
    <xf numFmtId="0" fontId="14" fillId="0" borderId="32" xfId="0" applyFont="1" applyBorder="1" applyAlignment="1">
      <alignment horizontal="center" vertical="center"/>
    </xf>
    <xf numFmtId="0" fontId="14" fillId="3" borderId="34" xfId="0" applyFont="1" applyFill="1" applyBorder="1" applyAlignment="1" applyProtection="1">
      <alignment horizontal="center" vertical="center"/>
      <protection locked="0"/>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2" borderId="37" xfId="0" applyFont="1" applyFill="1" applyBorder="1" applyAlignment="1">
      <alignment horizontal="center" vertical="center"/>
    </xf>
    <xf numFmtId="0" fontId="9" fillId="2" borderId="38" xfId="0" applyFont="1" applyFill="1" applyBorder="1" applyAlignment="1">
      <alignment horizontal="center" vertical="center"/>
    </xf>
    <xf numFmtId="2" fontId="16" fillId="2" borderId="23" xfId="1" applyNumberFormat="1" applyFont="1" applyFill="1" applyBorder="1" applyAlignment="1" applyProtection="1">
      <alignment horizontal="center" vertical="center" wrapText="1"/>
    </xf>
    <xf numFmtId="10" fontId="9" fillId="2" borderId="39" xfId="2" applyNumberFormat="1" applyFont="1" applyFill="1" applyBorder="1" applyAlignment="1" applyProtection="1">
      <alignment horizontal="center" vertical="center"/>
    </xf>
    <xf numFmtId="10" fontId="9" fillId="3" borderId="39" xfId="2" applyNumberFormat="1" applyFont="1" applyFill="1" applyBorder="1" applyAlignment="1" applyProtection="1">
      <alignment horizontal="center" vertical="center"/>
    </xf>
    <xf numFmtId="2" fontId="9" fillId="3" borderId="39" xfId="0" applyNumberFormat="1" applyFont="1" applyFill="1" applyBorder="1" applyAlignment="1">
      <alignment horizontal="center" vertical="center"/>
    </xf>
    <xf numFmtId="0" fontId="14" fillId="0" borderId="33" xfId="0" applyFont="1" applyBorder="1" applyAlignment="1">
      <alignment horizontal="center" vertical="center" wrapText="1"/>
    </xf>
    <xf numFmtId="0" fontId="14" fillId="0" borderId="41" xfId="0" applyFont="1" applyBorder="1">
      <alignment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3" fillId="2" borderId="2" xfId="0" applyFont="1" applyFill="1" applyBorder="1">
      <alignment vertical="center"/>
    </xf>
    <xf numFmtId="0" fontId="14" fillId="2" borderId="2" xfId="0" applyFont="1" applyFill="1" applyBorder="1">
      <alignment vertical="center"/>
    </xf>
    <xf numFmtId="0" fontId="14" fillId="2" borderId="21" xfId="0" applyFont="1" applyFill="1" applyBorder="1">
      <alignment vertical="center"/>
    </xf>
    <xf numFmtId="0" fontId="14" fillId="2" borderId="3" xfId="0" applyFont="1" applyFill="1" applyBorder="1">
      <alignment vertical="center"/>
    </xf>
    <xf numFmtId="0" fontId="7" fillId="2" borderId="2"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9" fillId="3" borderId="3" xfId="0" applyFont="1" applyFill="1" applyBorder="1" applyAlignment="1">
      <alignment horizontal="center" vertical="center"/>
    </xf>
    <xf numFmtId="0" fontId="14" fillId="0" borderId="45" xfId="0" applyFont="1" applyBorder="1">
      <alignment vertical="center"/>
    </xf>
    <xf numFmtId="0" fontId="14" fillId="3" borderId="24" xfId="0" applyFont="1" applyFill="1" applyBorder="1" applyAlignment="1">
      <alignment horizontal="center" vertical="center" wrapText="1"/>
    </xf>
    <xf numFmtId="0" fontId="14" fillId="0" borderId="45" xfId="0" applyFont="1" applyBorder="1" applyAlignment="1">
      <alignment horizontal="center" vertical="center"/>
    </xf>
    <xf numFmtId="0" fontId="14" fillId="0" borderId="47" xfId="0" applyFont="1" applyBorder="1" applyAlignment="1">
      <alignment horizontal="center" vertical="center"/>
    </xf>
    <xf numFmtId="0" fontId="7" fillId="2" borderId="48" xfId="0" applyFont="1" applyFill="1" applyBorder="1" applyAlignment="1">
      <alignment horizontal="center" vertical="center"/>
    </xf>
    <xf numFmtId="0" fontId="9" fillId="2" borderId="45" xfId="0" applyFont="1" applyFill="1" applyBorder="1" applyAlignment="1">
      <alignment horizontal="center" vertical="center"/>
    </xf>
    <xf numFmtId="0" fontId="14" fillId="3" borderId="32" xfId="0" applyFont="1" applyFill="1" applyBorder="1" applyAlignment="1">
      <alignment horizontal="center" vertical="center" wrapText="1"/>
    </xf>
    <xf numFmtId="0" fontId="14" fillId="0" borderId="49" xfId="0" applyFont="1" applyBorder="1" applyAlignment="1">
      <alignment horizontal="center" vertical="center"/>
    </xf>
    <xf numFmtId="0" fontId="9" fillId="2" borderId="32" xfId="0" applyFont="1" applyFill="1" applyBorder="1" applyAlignment="1">
      <alignment horizontal="center" vertical="center"/>
    </xf>
    <xf numFmtId="2" fontId="17" fillId="2" borderId="23" xfId="1" applyNumberFormat="1" applyFont="1" applyFill="1" applyBorder="1" applyAlignment="1" applyProtection="1">
      <alignment horizontal="center" vertical="center" wrapText="1"/>
    </xf>
    <xf numFmtId="0" fontId="14" fillId="0" borderId="52" xfId="0" applyFont="1" applyBorder="1">
      <alignment vertical="center"/>
    </xf>
    <xf numFmtId="0" fontId="14" fillId="0" borderId="53" xfId="0" applyFont="1" applyBorder="1" applyAlignment="1">
      <alignment horizontal="center" vertical="center"/>
    </xf>
    <xf numFmtId="0" fontId="14" fillId="0" borderId="5" xfId="0" applyFont="1" applyBorder="1" applyAlignment="1">
      <alignment horizontal="center" vertical="center"/>
    </xf>
    <xf numFmtId="0" fontId="9" fillId="2" borderId="0" xfId="0" applyFont="1" applyFill="1" applyBorder="1" applyAlignment="1">
      <alignment horizontal="center" vertical="center"/>
    </xf>
    <xf numFmtId="2" fontId="17" fillId="2" borderId="0" xfId="1" applyNumberFormat="1" applyFont="1" applyFill="1" applyBorder="1" applyAlignment="1" applyProtection="1">
      <alignment horizontal="center" vertical="center" wrapText="1"/>
    </xf>
    <xf numFmtId="10" fontId="9" fillId="2" borderId="5" xfId="2" applyNumberFormat="1" applyFont="1" applyFill="1" applyBorder="1" applyAlignment="1" applyProtection="1">
      <alignment horizontal="center" vertical="center"/>
    </xf>
    <xf numFmtId="10" fontId="9" fillId="3" borderId="5" xfId="2" applyNumberFormat="1" applyFont="1" applyFill="1" applyBorder="1" applyAlignment="1" applyProtection="1">
      <alignment horizontal="center" vertical="center"/>
    </xf>
    <xf numFmtId="2" fontId="9" fillId="3" borderId="5" xfId="0" applyNumberFormat="1" applyFont="1" applyFill="1" applyBorder="1" applyAlignment="1">
      <alignment horizontal="center" vertical="center"/>
    </xf>
    <xf numFmtId="0" fontId="14" fillId="0" borderId="54" xfId="0" applyFont="1" applyBorder="1">
      <alignment vertical="center"/>
    </xf>
    <xf numFmtId="0" fontId="14" fillId="0" borderId="20" xfId="0" applyFont="1" applyBorder="1" applyAlignment="1">
      <alignment horizontal="center" vertical="center"/>
    </xf>
    <xf numFmtId="0" fontId="13" fillId="4" borderId="2" xfId="0" applyFont="1" applyFill="1" applyBorder="1">
      <alignment vertical="center"/>
    </xf>
    <xf numFmtId="0" fontId="14" fillId="4" borderId="2" xfId="0" applyFont="1" applyFill="1" applyBorder="1">
      <alignment vertical="center"/>
    </xf>
    <xf numFmtId="0" fontId="14" fillId="4" borderId="21" xfId="0" applyFont="1" applyFill="1" applyBorder="1">
      <alignment vertical="center"/>
    </xf>
    <xf numFmtId="0" fontId="14" fillId="4" borderId="3" xfId="0" applyFont="1" applyFill="1" applyBorder="1">
      <alignment vertical="center"/>
    </xf>
    <xf numFmtId="0" fontId="7" fillId="4" borderId="2" xfId="0" applyFont="1" applyFill="1" applyBorder="1">
      <alignment vertical="center"/>
    </xf>
    <xf numFmtId="0" fontId="8" fillId="4" borderId="2" xfId="0" applyFont="1" applyFill="1" applyBorder="1">
      <alignment vertical="center"/>
    </xf>
    <xf numFmtId="0" fontId="8" fillId="4" borderId="3" xfId="0" applyFont="1" applyFill="1" applyBorder="1">
      <alignment vertical="center"/>
    </xf>
    <xf numFmtId="0" fontId="14" fillId="0" borderId="55" xfId="0" applyFont="1" applyBorder="1" applyAlignment="1">
      <alignment horizontal="center" vertical="center"/>
    </xf>
    <xf numFmtId="0" fontId="14" fillId="0" borderId="56" xfId="0" applyFont="1" applyBorder="1">
      <alignment vertical="center"/>
    </xf>
    <xf numFmtId="0" fontId="14" fillId="0" borderId="57" xfId="0" applyFont="1" applyBorder="1">
      <alignment vertical="center"/>
    </xf>
    <xf numFmtId="0" fontId="14" fillId="5" borderId="45" xfId="0" applyFont="1" applyFill="1" applyBorder="1" applyAlignment="1">
      <alignment horizontal="center" vertical="center"/>
    </xf>
    <xf numFmtId="0" fontId="14" fillId="0" borderId="58" xfId="0" applyFont="1" applyBorder="1" applyAlignment="1">
      <alignment horizontal="center" vertical="center"/>
    </xf>
    <xf numFmtId="0" fontId="14" fillId="0" borderId="38" xfId="0" applyFont="1" applyBorder="1">
      <alignment vertical="center"/>
    </xf>
    <xf numFmtId="0" fontId="14" fillId="0" borderId="59" xfId="0" applyFont="1" applyBorder="1">
      <alignment vertical="center"/>
    </xf>
    <xf numFmtId="0" fontId="14" fillId="5" borderId="32" xfId="0" applyFont="1" applyFill="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lignment vertical="center"/>
    </xf>
    <xf numFmtId="0" fontId="14" fillId="0" borderId="62" xfId="0" applyFont="1" applyBorder="1" applyAlignment="1">
      <alignment horizontal="center" vertical="center"/>
    </xf>
    <xf numFmtId="0" fontId="14" fillId="5" borderId="62" xfId="0" applyFont="1" applyFill="1" applyBorder="1" applyAlignment="1">
      <alignment horizontal="center" vertical="center"/>
    </xf>
    <xf numFmtId="0" fontId="14" fillId="3" borderId="52" xfId="0"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9" fillId="2" borderId="62" xfId="0" applyFont="1" applyFill="1" applyBorder="1" applyAlignment="1">
      <alignment horizontal="center" vertical="center"/>
    </xf>
    <xf numFmtId="2" fontId="9" fillId="2" borderId="62" xfId="0" applyNumberFormat="1" applyFont="1" applyFill="1" applyBorder="1" applyAlignment="1">
      <alignment horizontal="center" vertical="center"/>
    </xf>
    <xf numFmtId="10" fontId="9" fillId="2" borderId="64" xfId="0" applyNumberFormat="1" applyFont="1" applyFill="1" applyBorder="1" applyAlignment="1">
      <alignment horizontal="center" vertical="center"/>
    </xf>
    <xf numFmtId="10" fontId="9" fillId="3" borderId="64" xfId="0" applyNumberFormat="1" applyFont="1" applyFill="1" applyBorder="1" applyAlignment="1">
      <alignment horizontal="center" vertical="center"/>
    </xf>
    <xf numFmtId="0" fontId="9" fillId="3" borderId="64" xfId="0" applyFont="1" applyFill="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 fillId="3" borderId="0" xfId="0" applyFont="1" applyFill="1">
      <alignment vertical="center"/>
    </xf>
    <xf numFmtId="0" fontId="1" fillId="0" borderId="25" xfId="0" applyFont="1" applyBorder="1">
      <alignment vertical="center"/>
    </xf>
    <xf numFmtId="0" fontId="1" fillId="0" borderId="65" xfId="0" applyFont="1" applyBorder="1">
      <alignment vertical="center"/>
    </xf>
    <xf numFmtId="0" fontId="1" fillId="0" borderId="66" xfId="0" applyFont="1" applyBorder="1">
      <alignment vertical="center"/>
    </xf>
    <xf numFmtId="0" fontId="1" fillId="0" borderId="67" xfId="0" applyFont="1" applyBorder="1">
      <alignment vertical="center"/>
    </xf>
    <xf numFmtId="0" fontId="5"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20" fillId="0" borderId="0" xfId="0" applyFont="1" applyBorder="1" applyAlignment="1">
      <alignment horizontal="center" vertical="center"/>
    </xf>
    <xf numFmtId="0" fontId="1" fillId="0" borderId="7" xfId="0" applyFont="1" applyBorder="1">
      <alignment vertical="center"/>
    </xf>
    <xf numFmtId="0" fontId="1" fillId="0" borderId="7" xfId="0" applyFont="1" applyBorder="1">
      <alignment vertical="center"/>
    </xf>
    <xf numFmtId="0" fontId="1" fillId="0" borderId="5" xfId="0" applyFont="1" applyBorder="1">
      <alignment vertical="center"/>
    </xf>
    <xf numFmtId="0" fontId="1" fillId="0" borderId="5" xfId="0" applyFont="1" applyBorder="1">
      <alignment vertical="center"/>
    </xf>
    <xf numFmtId="0" fontId="1" fillId="0" borderId="68" xfId="0" applyFont="1" applyBorder="1">
      <alignment vertical="center"/>
    </xf>
    <xf numFmtId="0" fontId="1" fillId="0" borderId="68" xfId="0" applyFont="1" applyBorder="1">
      <alignment vertical="center"/>
    </xf>
    <xf numFmtId="0" fontId="20" fillId="0" borderId="0" xfId="0" applyFont="1" applyAlignment="1">
      <alignment horizontal="center" vertical="center"/>
    </xf>
    <xf numFmtId="0" fontId="21" fillId="0" borderId="6" xfId="0" applyFont="1" applyBorder="1" applyAlignment="1">
      <alignment horizontal="left" vertical="center"/>
    </xf>
    <xf numFmtId="0" fontId="19" fillId="3" borderId="70" xfId="0" applyFont="1" applyFill="1" applyBorder="1" applyAlignment="1">
      <alignment horizontal="center" vertical="center" wrapText="1"/>
    </xf>
    <xf numFmtId="0" fontId="21" fillId="0" borderId="71" xfId="0" applyFont="1" applyBorder="1" applyAlignment="1">
      <alignment horizontal="center" vertical="center" wrapText="1"/>
    </xf>
    <xf numFmtId="0" fontId="19" fillId="2" borderId="16" xfId="0" applyFont="1" applyFill="1" applyBorder="1" applyAlignment="1">
      <alignment horizontal="center" vertical="top" wrapText="1"/>
    </xf>
    <xf numFmtId="0" fontId="19" fillId="2" borderId="17" xfId="0" applyFont="1" applyFill="1" applyBorder="1" applyAlignment="1">
      <alignment horizontal="center" vertical="top"/>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72" xfId="0" applyFont="1" applyFill="1" applyBorder="1" applyAlignment="1">
      <alignment horizontal="center" vertical="center"/>
    </xf>
    <xf numFmtId="0" fontId="21" fillId="3" borderId="72" xfId="0" applyFont="1" applyFill="1" applyBorder="1" applyAlignment="1">
      <alignment horizontal="center" vertical="center"/>
    </xf>
    <xf numFmtId="0" fontId="21" fillId="0" borderId="72"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8" fillId="3" borderId="5" xfId="0" applyFont="1" applyFill="1" applyBorder="1" applyAlignment="1">
      <alignment horizontal="center" vertical="center"/>
    </xf>
    <xf numFmtId="0" fontId="18" fillId="0" borderId="5"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24" xfId="0" applyFont="1" applyBorder="1">
      <alignment vertical="center"/>
    </xf>
    <xf numFmtId="1" fontId="22" fillId="2" borderId="29" xfId="1" applyNumberFormat="1" applyFont="1" applyFill="1" applyBorder="1" applyAlignment="1" applyProtection="1">
      <alignment horizontal="center" vertical="center" wrapText="1"/>
    </xf>
    <xf numFmtId="2" fontId="22" fillId="2" borderId="10" xfId="1" applyNumberFormat="1" applyFont="1" applyFill="1" applyBorder="1" applyAlignment="1" applyProtection="1">
      <alignment horizontal="center" vertical="center" wrapText="1"/>
    </xf>
    <xf numFmtId="10" fontId="7" fillId="2" borderId="30" xfId="2" applyNumberFormat="1" applyFont="1" applyFill="1" applyBorder="1" applyAlignment="1" applyProtection="1">
      <alignment horizontal="center" vertical="center"/>
    </xf>
    <xf numFmtId="0" fontId="7" fillId="0" borderId="32" xfId="0" applyFont="1" applyBorder="1">
      <alignment vertical="center"/>
    </xf>
    <xf numFmtId="0" fontId="7" fillId="2" borderId="38" xfId="0" applyFont="1" applyFill="1" applyBorder="1" applyAlignment="1">
      <alignment horizontal="center" vertical="center"/>
    </xf>
    <xf numFmtId="2" fontId="22" fillId="2" borderId="23" xfId="1" applyNumberFormat="1" applyFont="1" applyFill="1" applyBorder="1" applyAlignment="1" applyProtection="1">
      <alignment horizontal="center" vertical="center" wrapText="1"/>
    </xf>
    <xf numFmtId="10" fontId="7" fillId="2" borderId="39" xfId="2" applyNumberFormat="1" applyFont="1" applyFill="1" applyBorder="1" applyAlignment="1" applyProtection="1">
      <alignment horizontal="center" vertical="center"/>
    </xf>
    <xf numFmtId="1" fontId="7" fillId="2" borderId="38" xfId="0" applyNumberFormat="1" applyFont="1" applyFill="1" applyBorder="1" applyAlignment="1">
      <alignment horizontal="center" vertical="center"/>
    </xf>
    <xf numFmtId="0" fontId="20" fillId="3" borderId="32"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7" fillId="2" borderId="52" xfId="0" applyFont="1" applyFill="1" applyBorder="1" applyAlignment="1">
      <alignment horizontal="center" vertical="center"/>
    </xf>
    <xf numFmtId="2" fontId="22" fillId="2" borderId="16" xfId="1" applyNumberFormat="1" applyFont="1" applyFill="1" applyBorder="1" applyAlignment="1" applyProtection="1">
      <alignment horizontal="center" vertical="center" wrapText="1"/>
    </xf>
    <xf numFmtId="10" fontId="7" fillId="2" borderId="76" xfId="2" applyNumberFormat="1" applyFont="1" applyFill="1" applyBorder="1" applyAlignment="1" applyProtection="1">
      <alignment horizontal="center" vertical="center"/>
    </xf>
    <xf numFmtId="10" fontId="9" fillId="3" borderId="76" xfId="2" applyNumberFormat="1" applyFont="1" applyFill="1" applyBorder="1" applyAlignment="1" applyProtection="1">
      <alignment horizontal="center" vertical="center"/>
    </xf>
    <xf numFmtId="0" fontId="7" fillId="2" borderId="3" xfId="0" applyFont="1" applyFill="1" applyBorder="1">
      <alignment vertical="center"/>
    </xf>
    <xf numFmtId="0" fontId="7" fillId="2" borderId="56"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62" xfId="0" applyFont="1" applyFill="1" applyBorder="1" applyAlignment="1">
      <alignment horizontal="center" vertical="center"/>
    </xf>
    <xf numFmtId="2" fontId="23" fillId="2" borderId="10" xfId="1" applyNumberFormat="1" applyFont="1" applyFill="1" applyBorder="1" applyAlignment="1" applyProtection="1">
      <alignment horizontal="center" vertical="center" wrapText="1"/>
    </xf>
    <xf numFmtId="2" fontId="23" fillId="2" borderId="23" xfId="1" applyNumberFormat="1" applyFont="1" applyFill="1" applyBorder="1" applyAlignment="1" applyProtection="1">
      <alignment horizontal="center" vertical="center" wrapText="1"/>
    </xf>
    <xf numFmtId="0" fontId="20" fillId="3" borderId="62" xfId="0" applyFont="1" applyFill="1" applyBorder="1" applyAlignment="1" applyProtection="1">
      <alignment horizontal="center" vertical="center"/>
      <protection locked="0"/>
    </xf>
    <xf numFmtId="2" fontId="23" fillId="2" borderId="16" xfId="1" applyNumberFormat="1" applyFont="1" applyFill="1" applyBorder="1" applyAlignment="1" applyProtection="1">
      <alignment horizontal="center" vertical="center" wrapText="1"/>
    </xf>
    <xf numFmtId="0" fontId="7" fillId="4" borderId="3" xfId="0" applyFont="1" applyFill="1" applyBorder="1">
      <alignment vertical="center"/>
    </xf>
    <xf numFmtId="0" fontId="7" fillId="0" borderId="62" xfId="0" applyFont="1" applyBorder="1" applyAlignment="1">
      <alignment horizontal="center" vertical="center"/>
    </xf>
    <xf numFmtId="2" fontId="7" fillId="2" borderId="62" xfId="0" applyNumberFormat="1" applyFont="1" applyFill="1" applyBorder="1" applyAlignment="1">
      <alignment horizontal="center" vertical="center"/>
    </xf>
    <xf numFmtId="10" fontId="7" fillId="2" borderId="64" xfId="0" applyNumberFormat="1" applyFont="1" applyFill="1" applyBorder="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25" fillId="0" borderId="0" xfId="0" applyFont="1">
      <alignment vertical="center"/>
    </xf>
    <xf numFmtId="0" fontId="25" fillId="3" borderId="0" xfId="0" applyFont="1" applyFill="1">
      <alignment vertical="center"/>
    </xf>
    <xf numFmtId="0" fontId="26" fillId="3" borderId="0" xfId="0" applyFont="1" applyFill="1" applyBorder="1" applyAlignment="1">
      <alignment horizontal="center" vertical="center"/>
    </xf>
    <xf numFmtId="0" fontId="27" fillId="0" borderId="0" xfId="0" applyFont="1" applyBorder="1" applyAlignment="1">
      <alignment horizontal="center" vertical="center"/>
    </xf>
    <xf numFmtId="0" fontId="28" fillId="3" borderId="0" xfId="0" applyFont="1" applyFill="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21" fillId="0" borderId="0" xfId="0" applyFont="1">
      <alignment vertical="center"/>
    </xf>
    <xf numFmtId="0" fontId="1" fillId="0" borderId="87" xfId="0" applyFont="1" applyBorder="1">
      <alignment vertical="center"/>
    </xf>
    <xf numFmtId="0" fontId="29" fillId="0" borderId="50"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lignment vertical="center"/>
    </xf>
    <xf numFmtId="0" fontId="29" fillId="0" borderId="4"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88" xfId="0" applyFont="1" applyBorder="1">
      <alignment vertical="center"/>
    </xf>
    <xf numFmtId="0" fontId="30" fillId="0" borderId="4" xfId="0" applyFont="1" applyBorder="1" applyAlignment="1">
      <alignment horizontal="left" vertical="center"/>
    </xf>
    <xf numFmtId="0" fontId="18" fillId="0" borderId="0" xfId="0" applyFont="1">
      <alignment vertical="center"/>
    </xf>
    <xf numFmtId="0" fontId="30" fillId="0" borderId="51" xfId="0" applyFont="1" applyBorder="1" applyAlignment="1">
      <alignment horizontal="left" vertical="center"/>
    </xf>
    <xf numFmtId="0" fontId="1" fillId="0" borderId="54" xfId="0" applyFont="1" applyBorder="1" applyAlignment="1">
      <alignment horizontal="center" vertical="center"/>
    </xf>
    <xf numFmtId="0" fontId="1" fillId="0" borderId="54" xfId="0" applyFont="1" applyBorder="1">
      <alignment vertical="center"/>
    </xf>
    <xf numFmtId="0" fontId="8" fillId="0" borderId="0" xfId="0" applyFont="1">
      <alignment vertical="center"/>
    </xf>
    <xf numFmtId="0" fontId="31" fillId="0" borderId="0" xfId="0" applyFont="1" applyAlignment="1">
      <alignment horizontal="left" vertical="center"/>
    </xf>
    <xf numFmtId="0" fontId="21" fillId="0" borderId="6" xfId="0" applyFont="1" applyBorder="1" applyAlignment="1">
      <alignment horizontal="left" vertical="center"/>
    </xf>
    <xf numFmtId="0" fontId="13" fillId="2" borderId="10" xfId="0" applyFont="1" applyFill="1" applyBorder="1" applyAlignment="1">
      <alignment horizontal="center" wrapText="1"/>
    </xf>
    <xf numFmtId="0" fontId="13" fillId="2" borderId="11" xfId="0" applyFont="1" applyFill="1" applyBorder="1" applyAlignment="1">
      <alignment horizontal="center"/>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72" xfId="0" applyFont="1" applyFill="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32" fillId="2" borderId="1" xfId="0" applyFont="1" applyFill="1" applyBorder="1">
      <alignment vertical="center"/>
    </xf>
    <xf numFmtId="0" fontId="32" fillId="2" borderId="2" xfId="0" applyFont="1" applyFill="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0" borderId="24" xfId="0" applyFont="1" applyBorder="1">
      <alignment vertical="center"/>
    </xf>
    <xf numFmtId="0" fontId="33" fillId="3" borderId="23"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9" fillId="0" borderId="24" xfId="0" applyFont="1" applyBorder="1" applyAlignment="1">
      <alignment horizontal="center" vertical="center"/>
    </xf>
    <xf numFmtId="0" fontId="33" fillId="3" borderId="23" xfId="0" applyFont="1" applyFill="1" applyBorder="1" applyAlignment="1" applyProtection="1">
      <alignment horizontal="center" vertical="center"/>
      <protection locked="0"/>
    </xf>
    <xf numFmtId="0" fontId="9" fillId="2" borderId="73" xfId="0" applyFont="1" applyFill="1" applyBorder="1" applyAlignment="1">
      <alignment horizontal="center" vertical="center"/>
    </xf>
    <xf numFmtId="0" fontId="9" fillId="0" borderId="32" xfId="0" applyFont="1" applyBorder="1">
      <alignment vertical="center"/>
    </xf>
    <xf numFmtId="0" fontId="33" fillId="3" borderId="33"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9" fillId="0" borderId="32" xfId="0" applyFont="1" applyBorder="1" applyAlignment="1">
      <alignment horizontal="center" vertical="center"/>
    </xf>
    <xf numFmtId="0" fontId="33" fillId="3" borderId="33" xfId="0" applyFont="1" applyFill="1" applyBorder="1" applyAlignment="1" applyProtection="1">
      <alignment horizontal="center" vertical="center"/>
      <protection locked="0"/>
    </xf>
    <xf numFmtId="0" fontId="33" fillId="0" borderId="33" xfId="0" applyFont="1" applyBorder="1" applyAlignment="1">
      <alignment horizontal="center" vertical="center" wrapText="1"/>
    </xf>
    <xf numFmtId="0" fontId="33" fillId="0" borderId="32" xfId="0" applyFont="1" applyBorder="1" applyAlignment="1" applyProtection="1">
      <alignment horizontal="center" vertical="center"/>
      <protection locked="0"/>
    </xf>
    <xf numFmtId="0" fontId="9" fillId="0" borderId="41" xfId="0" applyFont="1" applyBorder="1">
      <alignment vertical="center"/>
    </xf>
    <xf numFmtId="0" fontId="9" fillId="0" borderId="41" xfId="0" applyFont="1" applyBorder="1" applyAlignment="1">
      <alignment horizontal="center" vertical="center"/>
    </xf>
    <xf numFmtId="0" fontId="33" fillId="3" borderId="75" xfId="0" applyFont="1" applyFill="1" applyBorder="1" applyAlignment="1">
      <alignment horizontal="center" vertical="center" wrapText="1"/>
    </xf>
    <xf numFmtId="0" fontId="24" fillId="3" borderId="75" xfId="0" applyFont="1" applyFill="1" applyBorder="1" applyAlignment="1">
      <alignment horizontal="center" vertical="center" wrapText="1"/>
    </xf>
    <xf numFmtId="0" fontId="33" fillId="3" borderId="75" xfId="0" applyFont="1" applyFill="1" applyBorder="1" applyAlignment="1" applyProtection="1">
      <alignment horizontal="center" vertical="center"/>
      <protection locked="0"/>
    </xf>
    <xf numFmtId="1" fontId="9" fillId="2" borderId="38" xfId="0" applyNumberFormat="1" applyFont="1" applyFill="1" applyBorder="1" applyAlignment="1">
      <alignment horizontal="center" vertical="center"/>
    </xf>
    <xf numFmtId="0" fontId="33" fillId="0" borderId="33" xfId="0" applyFont="1" applyBorder="1" applyAlignment="1" applyProtection="1">
      <alignment horizontal="center" vertical="center"/>
      <protection locked="0"/>
    </xf>
    <xf numFmtId="0" fontId="24" fillId="3" borderId="32" xfId="0" applyFont="1" applyFill="1" applyBorder="1" applyAlignment="1">
      <alignment horizontal="center" vertical="center" wrapText="1"/>
    </xf>
    <xf numFmtId="0" fontId="33" fillId="0" borderId="23" xfId="0" applyFont="1" applyBorder="1" applyAlignment="1" applyProtection="1">
      <alignment horizontal="center" vertical="center"/>
      <protection locked="0"/>
    </xf>
    <xf numFmtId="0" fontId="33" fillId="3" borderId="32"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33" fillId="0" borderId="24" xfId="0" applyFont="1" applyBorder="1" applyAlignment="1" applyProtection="1">
      <alignment horizontal="center" vertical="center"/>
      <protection locked="0"/>
    </xf>
    <xf numFmtId="0" fontId="9" fillId="0" borderId="33" xfId="0" applyFont="1" applyBorder="1">
      <alignment vertical="center"/>
    </xf>
    <xf numFmtId="0" fontId="9" fillId="0" borderId="33" xfId="0" applyFont="1" applyBorder="1" applyAlignment="1">
      <alignment horizontal="center" vertical="center"/>
    </xf>
    <xf numFmtId="0" fontId="9" fillId="2" borderId="34" xfId="0" applyFont="1" applyFill="1" applyBorder="1" applyAlignment="1">
      <alignment horizontal="center" vertical="center"/>
    </xf>
    <xf numFmtId="0" fontId="9" fillId="2" borderId="52" xfId="0" applyFont="1" applyFill="1" applyBorder="1" applyAlignment="1">
      <alignment horizontal="center" vertical="center"/>
    </xf>
    <xf numFmtId="2" fontId="16" fillId="2" borderId="16" xfId="1" applyNumberFormat="1" applyFont="1" applyFill="1" applyBorder="1" applyAlignment="1" applyProtection="1">
      <alignment horizontal="center" vertical="center" wrapText="1"/>
    </xf>
    <xf numFmtId="10" fontId="9" fillId="2" borderId="76" xfId="2" applyNumberFormat="1" applyFont="1" applyFill="1" applyBorder="1" applyAlignment="1" applyProtection="1">
      <alignment horizontal="center" vertical="center"/>
    </xf>
    <xf numFmtId="0" fontId="21" fillId="2" borderId="1" xfId="0" applyFont="1" applyFill="1" applyBorder="1">
      <alignment vertical="center"/>
    </xf>
    <xf numFmtId="0" fontId="21" fillId="2" borderId="2" xfId="0" applyFont="1" applyFill="1" applyBorder="1">
      <alignment vertical="center"/>
    </xf>
    <xf numFmtId="0" fontId="8" fillId="2"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33" fillId="3" borderId="24"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0" borderId="62" xfId="0" applyFont="1" applyBorder="1">
      <alignment vertical="center"/>
    </xf>
    <xf numFmtId="0" fontId="33" fillId="3" borderId="77" xfId="0" applyFont="1" applyFill="1" applyBorder="1" applyAlignment="1">
      <alignment horizontal="center" vertical="center" wrapText="1"/>
    </xf>
    <xf numFmtId="0" fontId="24" fillId="3" borderId="77" xfId="0" applyFont="1" applyFill="1" applyBorder="1" applyAlignment="1">
      <alignment horizontal="center" vertical="center" wrapText="1"/>
    </xf>
    <xf numFmtId="0" fontId="33" fillId="0" borderId="62" xfId="0" applyFont="1" applyBorder="1" applyAlignment="1" applyProtection="1">
      <alignment horizontal="center" vertical="center"/>
      <protection locked="0"/>
    </xf>
    <xf numFmtId="0" fontId="9" fillId="0" borderId="45" xfId="0" applyFont="1" applyBorder="1">
      <alignment vertical="center"/>
    </xf>
    <xf numFmtId="0" fontId="9" fillId="0" borderId="45" xfId="0" applyFont="1" applyBorder="1" applyAlignment="1">
      <alignment horizontal="center" vertical="center"/>
    </xf>
    <xf numFmtId="0" fontId="33" fillId="3" borderId="32" xfId="0" applyFont="1" applyFill="1" applyBorder="1" applyAlignment="1" applyProtection="1">
      <alignment horizontal="center" vertical="center"/>
      <protection locked="0"/>
    </xf>
    <xf numFmtId="0" fontId="33" fillId="3" borderId="62"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33" fillId="3" borderId="77" xfId="0" applyFont="1" applyFill="1" applyBorder="1" applyAlignment="1" applyProtection="1">
      <alignment horizontal="center" vertical="center"/>
      <protection locked="0"/>
    </xf>
    <xf numFmtId="0" fontId="9" fillId="0" borderId="55" xfId="0" applyFont="1" applyBorder="1" applyAlignment="1">
      <alignment horizontal="center" vertical="center"/>
    </xf>
    <xf numFmtId="0" fontId="9" fillId="0" borderId="45" xfId="0" applyFont="1" applyBorder="1" applyAlignment="1">
      <alignment vertical="center" wrapText="1"/>
    </xf>
    <xf numFmtId="0" fontId="24" fillId="3" borderId="78" xfId="0" applyFont="1" applyFill="1" applyBorder="1" applyAlignment="1">
      <alignment horizontal="center" vertical="center" wrapText="1"/>
    </xf>
    <xf numFmtId="0" fontId="9" fillId="0" borderId="57" xfId="0" applyFont="1" applyBorder="1" applyAlignment="1">
      <alignment horizontal="center" vertical="center"/>
    </xf>
    <xf numFmtId="2" fontId="17" fillId="2" borderId="10" xfId="1" applyNumberFormat="1" applyFont="1" applyFill="1" applyBorder="1" applyAlignment="1" applyProtection="1">
      <alignment horizontal="center" vertical="center" wrapText="1"/>
    </xf>
    <xf numFmtId="0" fontId="9" fillId="0" borderId="40" xfId="0" applyFont="1" applyBorder="1" applyAlignment="1">
      <alignment horizontal="center" vertical="center"/>
    </xf>
    <xf numFmtId="0" fontId="9" fillId="0" borderId="24" xfId="0" applyFont="1" applyBorder="1" applyAlignment="1">
      <alignment vertical="center" wrapText="1"/>
    </xf>
    <xf numFmtId="0" fontId="9" fillId="0" borderId="79" xfId="0" applyFont="1" applyBorder="1">
      <alignment vertical="center"/>
    </xf>
    <xf numFmtId="0" fontId="9" fillId="0" borderId="16" xfId="0" applyFont="1" applyBorder="1">
      <alignment vertical="center"/>
    </xf>
    <xf numFmtId="0" fontId="33" fillId="3" borderId="62" xfId="0" applyFont="1" applyFill="1" applyBorder="1" applyAlignment="1" applyProtection="1">
      <alignment horizontal="center" vertical="center"/>
      <protection locked="0"/>
    </xf>
    <xf numFmtId="2" fontId="17" fillId="2" borderId="16" xfId="1" applyNumberFormat="1" applyFont="1" applyFill="1" applyBorder="1" applyAlignment="1" applyProtection="1">
      <alignment horizontal="center" vertical="center" wrapText="1"/>
    </xf>
    <xf numFmtId="0" fontId="21" fillId="4" borderId="1" xfId="0" applyFont="1" applyFill="1" applyBorder="1">
      <alignment vertical="center"/>
    </xf>
    <xf numFmtId="0" fontId="21" fillId="4" borderId="2" xfId="0" applyFont="1" applyFill="1" applyBorder="1">
      <alignment vertical="center"/>
    </xf>
    <xf numFmtId="0" fontId="9" fillId="0" borderId="56" xfId="0" applyFont="1" applyBorder="1">
      <alignment vertical="center"/>
    </xf>
    <xf numFmtId="0" fontId="9" fillId="0" borderId="57" xfId="0" applyFont="1" applyBorder="1">
      <alignment vertical="center"/>
    </xf>
    <xf numFmtId="0" fontId="9" fillId="0" borderId="58" xfId="0" applyFont="1" applyBorder="1" applyAlignment="1">
      <alignment horizontal="center" vertical="center"/>
    </xf>
    <xf numFmtId="0" fontId="9" fillId="0" borderId="38" xfId="0" applyFont="1" applyBorder="1">
      <alignment vertical="center"/>
    </xf>
    <xf numFmtId="0" fontId="9" fillId="0" borderId="59" xfId="0" applyFont="1" applyBorder="1">
      <alignment vertical="center"/>
    </xf>
    <xf numFmtId="0" fontId="9" fillId="0" borderId="60" xfId="0" applyFont="1" applyBorder="1" applyAlignment="1">
      <alignment horizontal="center" vertical="center"/>
    </xf>
    <xf numFmtId="0" fontId="9" fillId="0" borderId="52" xfId="0" applyFont="1" applyBorder="1">
      <alignment vertical="center"/>
    </xf>
    <xf numFmtId="0" fontId="9" fillId="0" borderId="61" xfId="0" applyFont="1" applyBorder="1">
      <alignment vertical="center"/>
    </xf>
    <xf numFmtId="0" fontId="9" fillId="0" borderId="62" xfId="0" applyFont="1" applyBorder="1" applyAlignment="1">
      <alignment horizontal="center" vertical="center"/>
    </xf>
    <xf numFmtId="0" fontId="24" fillId="0" borderId="0" xfId="0" applyFont="1" applyAlignment="1">
      <alignment horizontal="center" vertical="center"/>
    </xf>
    <xf numFmtId="3" fontId="32" fillId="2" borderId="12" xfId="1" applyNumberFormat="1" applyFont="1" applyFill="1" applyBorder="1" applyAlignment="1" applyProtection="1">
      <alignment horizontal="center" vertical="center"/>
    </xf>
    <xf numFmtId="4" fontId="32" fillId="2" borderId="12" xfId="1" applyNumberFormat="1" applyFont="1" applyFill="1" applyBorder="1" applyAlignment="1" applyProtection="1">
      <alignment horizontal="center" vertical="center"/>
    </xf>
    <xf numFmtId="10" fontId="32" fillId="2" borderId="71" xfId="2" applyNumberFormat="1" applyFont="1" applyFill="1" applyBorder="1" applyAlignment="1" applyProtection="1">
      <alignment horizontal="center" vertical="center"/>
    </xf>
    <xf numFmtId="10" fontId="32" fillId="3" borderId="70" xfId="2" applyNumberFormat="1" applyFont="1" applyFill="1" applyBorder="1" applyAlignment="1" applyProtection="1">
      <alignment horizontal="center" vertical="center"/>
    </xf>
    <xf numFmtId="43" fontId="32" fillId="3" borderId="70" xfId="1" applyFont="1" applyFill="1" applyBorder="1" applyAlignment="1" applyProtection="1">
      <alignment horizontal="center" vertical="center"/>
    </xf>
    <xf numFmtId="164" fontId="32" fillId="2" borderId="80" xfId="0" applyNumberFormat="1" applyFont="1" applyFill="1" applyBorder="1">
      <alignment vertical="center"/>
    </xf>
    <xf numFmtId="2" fontId="32" fillId="2" borderId="92" xfId="1" applyNumberFormat="1" applyFont="1" applyFill="1" applyBorder="1" applyAlignment="1" applyProtection="1">
      <alignment horizontal="center" vertical="center"/>
    </xf>
    <xf numFmtId="2" fontId="32" fillId="3" borderId="88" xfId="1" applyNumberFormat="1" applyFont="1" applyFill="1" applyBorder="1" applyAlignment="1" applyProtection="1">
      <alignment horizontal="center" vertical="center"/>
    </xf>
    <xf numFmtId="0" fontId="32" fillId="2" borderId="18" xfId="0" applyFont="1" applyFill="1" applyBorder="1">
      <alignment vertical="center"/>
    </xf>
    <xf numFmtId="1" fontId="32" fillId="2" borderId="72" xfId="0" applyNumberFormat="1" applyFont="1" applyFill="1" applyBorder="1" applyAlignment="1">
      <alignment horizontal="center" vertical="center"/>
    </xf>
    <xf numFmtId="1" fontId="32" fillId="3" borderId="94" xfId="0" applyNumberFormat="1" applyFont="1" applyFill="1" applyBorder="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20" fillId="0" borderId="84" xfId="0" applyFont="1" applyBorder="1" applyAlignment="1">
      <alignment horizontal="center" vertical="center"/>
    </xf>
    <xf numFmtId="0" fontId="34" fillId="0" borderId="0" xfId="0" applyFont="1">
      <alignment vertical="center"/>
    </xf>
    <xf numFmtId="0" fontId="3" fillId="0" borderId="0" xfId="0" applyFont="1">
      <alignment vertical="center"/>
    </xf>
    <xf numFmtId="0" fontId="11" fillId="0" borderId="0" xfId="0" applyFont="1">
      <alignment vertical="center"/>
    </xf>
    <xf numFmtId="0" fontId="28" fillId="2" borderId="18" xfId="0" applyFont="1" applyFill="1" applyBorder="1" applyAlignment="1">
      <alignment horizontal="center" vertical="center"/>
    </xf>
    <xf numFmtId="0" fontId="28" fillId="2" borderId="72" xfId="0" applyFont="1" applyFill="1" applyBorder="1" applyAlignment="1">
      <alignment horizontal="center" vertical="center"/>
    </xf>
    <xf numFmtId="0" fontId="28" fillId="7" borderId="98" xfId="0" applyFont="1" applyFill="1" applyBorder="1" applyAlignment="1">
      <alignment horizontal="center" vertical="center"/>
    </xf>
    <xf numFmtId="0" fontId="28" fillId="7" borderId="99" xfId="0" applyFont="1" applyFill="1" applyBorder="1" applyAlignment="1">
      <alignment horizontal="center" vertical="center"/>
    </xf>
    <xf numFmtId="0" fontId="28" fillId="8" borderId="100" xfId="0" applyFont="1" applyFill="1" applyBorder="1" applyAlignment="1">
      <alignment horizontal="center" vertical="center"/>
    </xf>
    <xf numFmtId="0" fontId="28" fillId="8" borderId="99" xfId="0" applyFont="1" applyFill="1" applyBorder="1" applyAlignment="1">
      <alignment horizontal="center" vertical="center"/>
    </xf>
    <xf numFmtId="0" fontId="15" fillId="7" borderId="77" xfId="0" applyFont="1" applyFill="1" applyBorder="1" applyAlignment="1">
      <alignment horizontal="center" vertical="center"/>
    </xf>
    <xf numFmtId="4" fontId="15" fillId="8" borderId="77" xfId="0" applyNumberFormat="1" applyFont="1" applyFill="1" applyBorder="1" applyAlignment="1">
      <alignment horizontal="center" vertical="center"/>
    </xf>
    <xf numFmtId="10" fontId="15" fillId="8" borderId="102" xfId="0" applyNumberFormat="1" applyFont="1" applyFill="1" applyBorder="1" applyAlignment="1">
      <alignment horizontal="center" vertical="center"/>
    </xf>
    <xf numFmtId="0" fontId="15" fillId="7" borderId="9" xfId="0" applyFont="1" applyFill="1" applyBorder="1">
      <alignment vertical="center"/>
    </xf>
    <xf numFmtId="4" fontId="15" fillId="7" borderId="77" xfId="0" applyNumberFormat="1" applyFont="1" applyFill="1" applyBorder="1" applyAlignment="1">
      <alignment horizontal="center" vertical="center"/>
    </xf>
    <xf numFmtId="10" fontId="15" fillId="7" borderId="102" xfId="0" applyNumberFormat="1" applyFont="1" applyFill="1" applyBorder="1" applyAlignment="1">
      <alignment horizontal="center" vertical="center"/>
    </xf>
    <xf numFmtId="4" fontId="15" fillId="8" borderId="103" xfId="0" applyNumberFormat="1" applyFont="1" applyFill="1" applyBorder="1" applyAlignment="1">
      <alignment horizontal="left" vertical="center"/>
    </xf>
    <xf numFmtId="0" fontId="15" fillId="8" borderId="77" xfId="0" applyFont="1" applyFill="1" applyBorder="1" applyAlignment="1">
      <alignment horizontal="center" vertical="center"/>
    </xf>
    <xf numFmtId="10" fontId="15" fillId="3" borderId="0" xfId="0" applyNumberFormat="1" applyFont="1" applyFill="1" applyBorder="1" applyAlignment="1">
      <alignment horizontal="center" vertical="center"/>
    </xf>
    <xf numFmtId="0" fontId="15" fillId="7" borderId="80" xfId="0" applyFont="1" applyFill="1" applyBorder="1" applyAlignment="1">
      <alignment horizontal="center" vertical="center"/>
    </xf>
    <xf numFmtId="10" fontId="15" fillId="8" borderId="92" xfId="0" applyNumberFormat="1" applyFont="1" applyFill="1" applyBorder="1" applyAlignment="1">
      <alignment horizontal="center" vertical="center"/>
    </xf>
    <xf numFmtId="0" fontId="15" fillId="7" borderId="104" xfId="0" applyFont="1" applyFill="1" applyBorder="1">
      <alignment vertical="center"/>
    </xf>
    <xf numFmtId="10" fontId="15" fillId="7" borderId="92" xfId="0" applyNumberFormat="1" applyFont="1" applyFill="1" applyBorder="1" applyAlignment="1">
      <alignment horizontal="center" vertical="center"/>
    </xf>
    <xf numFmtId="4" fontId="15" fillId="8" borderId="91" xfId="0" applyNumberFormat="1" applyFont="1" applyFill="1" applyBorder="1" applyAlignment="1">
      <alignment horizontal="left" vertical="center"/>
    </xf>
    <xf numFmtId="0" fontId="15" fillId="8" borderId="80" xfId="0" applyFont="1" applyFill="1" applyBorder="1" applyAlignment="1">
      <alignment horizontal="center" vertical="center"/>
    </xf>
    <xf numFmtId="4" fontId="15" fillId="8" borderId="80" xfId="0" applyNumberFormat="1" applyFont="1" applyFill="1" applyBorder="1" applyAlignment="1">
      <alignment horizontal="center" vertical="center"/>
    </xf>
    <xf numFmtId="0" fontId="15" fillId="7" borderId="105" xfId="0" applyFont="1" applyFill="1" applyBorder="1">
      <alignment vertical="center"/>
    </xf>
    <xf numFmtId="0" fontId="15" fillId="7" borderId="75" xfId="0" applyFont="1" applyFill="1" applyBorder="1" applyAlignment="1">
      <alignment horizontal="center" vertical="center"/>
    </xf>
    <xf numFmtId="10" fontId="15" fillId="7" borderId="106" xfId="0" applyNumberFormat="1" applyFont="1" applyFill="1" applyBorder="1" applyAlignment="1">
      <alignment horizontal="center" vertical="center"/>
    </xf>
    <xf numFmtId="4" fontId="15" fillId="8" borderId="107" xfId="0" applyNumberFormat="1" applyFont="1" applyFill="1" applyBorder="1" applyAlignment="1">
      <alignment horizontal="left" vertical="center"/>
    </xf>
    <xf numFmtId="0" fontId="15" fillId="8" borderId="75" xfId="0" applyFont="1" applyFill="1" applyBorder="1" applyAlignment="1">
      <alignment horizontal="center" vertical="center"/>
    </xf>
    <xf numFmtId="10" fontId="15" fillId="8" borderId="106" xfId="0" applyNumberFormat="1" applyFont="1" applyFill="1" applyBorder="1" applyAlignment="1">
      <alignment horizontal="center" vertical="center"/>
    </xf>
    <xf numFmtId="9" fontId="15" fillId="7" borderId="80" xfId="0" applyNumberFormat="1" applyFont="1" applyFill="1" applyBorder="1" applyAlignment="1">
      <alignment horizontal="center" vertical="center"/>
    </xf>
    <xf numFmtId="2" fontId="15" fillId="8" borderId="80" xfId="0" applyNumberFormat="1" applyFont="1" applyFill="1" applyBorder="1" applyAlignment="1">
      <alignment horizontal="center" vertical="center"/>
    </xf>
    <xf numFmtId="0" fontId="8" fillId="8" borderId="92" xfId="0" applyFont="1" applyFill="1" applyBorder="1" applyAlignment="1">
      <alignment horizontal="center" vertical="center"/>
    </xf>
    <xf numFmtId="0" fontId="15" fillId="7" borderId="12" xfId="0" applyFont="1" applyFill="1" applyBorder="1" applyAlignment="1">
      <alignment horizontal="center" vertical="center"/>
    </xf>
    <xf numFmtId="4" fontId="15" fillId="7" borderId="12" xfId="0" applyNumberFormat="1" applyFont="1" applyFill="1" applyBorder="1" applyAlignment="1">
      <alignment horizontal="center" vertical="center"/>
    </xf>
    <xf numFmtId="0" fontId="15" fillId="8" borderId="12" xfId="0" applyFont="1" applyFill="1" applyBorder="1" applyAlignment="1">
      <alignment horizontal="center" vertical="center"/>
    </xf>
    <xf numFmtId="4" fontId="15" fillId="8" borderId="12" xfId="0" applyNumberFormat="1" applyFont="1" applyFill="1" applyBorder="1" applyAlignment="1">
      <alignment horizontal="center" vertical="center"/>
    </xf>
    <xf numFmtId="10" fontId="32" fillId="3" borderId="0" xfId="0" applyNumberFormat="1" applyFont="1" applyFill="1" applyBorder="1" applyAlignment="1">
      <alignment horizontal="center" vertical="center"/>
    </xf>
    <xf numFmtId="0" fontId="15" fillId="7" borderId="75" xfId="0" applyFont="1" applyFill="1" applyBorder="1">
      <alignment vertical="center"/>
    </xf>
    <xf numFmtId="4" fontId="15" fillId="8" borderId="75" xfId="0" applyNumberFormat="1" applyFont="1" applyFill="1" applyBorder="1" applyAlignment="1">
      <alignment horizontal="center" vertical="center"/>
    </xf>
    <xf numFmtId="0" fontId="8" fillId="8" borderId="106" xfId="0" applyFont="1" applyFill="1" applyBorder="1" applyAlignment="1">
      <alignment horizontal="center" vertical="center"/>
    </xf>
    <xf numFmtId="0" fontId="15" fillId="7" borderId="18" xfId="0" applyFont="1" applyFill="1" applyBorder="1" applyAlignment="1">
      <alignment horizontal="center" vertical="center"/>
    </xf>
    <xf numFmtId="2" fontId="15" fillId="7" borderId="18" xfId="0" applyNumberFormat="1" applyFont="1" applyFill="1" applyBorder="1" applyAlignment="1">
      <alignment horizontal="center" vertical="center"/>
    </xf>
    <xf numFmtId="0" fontId="15" fillId="8" borderId="18" xfId="0" applyFont="1" applyFill="1" applyBorder="1" applyAlignment="1">
      <alignment horizontal="center" vertical="center"/>
    </xf>
    <xf numFmtId="2" fontId="15" fillId="8" borderId="18" xfId="0" applyNumberFormat="1" applyFont="1" applyFill="1" applyBorder="1" applyAlignment="1">
      <alignment horizontal="center" vertical="center"/>
    </xf>
    <xf numFmtId="0" fontId="32" fillId="7" borderId="12" xfId="0" applyFont="1" applyFill="1" applyBorder="1" applyAlignment="1">
      <alignment horizontal="center" vertical="center"/>
    </xf>
    <xf numFmtId="2" fontId="32" fillId="8" borderId="12" xfId="0" applyNumberFormat="1" applyFont="1" applyFill="1" applyBorder="1" applyAlignment="1">
      <alignment horizontal="center" vertical="center"/>
    </xf>
    <xf numFmtId="0" fontId="9" fillId="0" borderId="0" xfId="0" applyFont="1" applyAlignment="1">
      <alignment horizontal="left" vertical="center"/>
    </xf>
    <xf numFmtId="4" fontId="9" fillId="0" borderId="0" xfId="0" applyNumberFormat="1" applyFont="1" applyAlignment="1">
      <alignment horizontal="left" vertical="center"/>
    </xf>
    <xf numFmtId="0" fontId="9" fillId="3" borderId="0" xfId="0" applyFont="1" applyFill="1">
      <alignment vertical="center"/>
    </xf>
    <xf numFmtId="0" fontId="32" fillId="7" borderId="18" xfId="0" applyFont="1" applyFill="1" applyBorder="1" applyAlignment="1">
      <alignment horizontal="center" vertical="center"/>
    </xf>
    <xf numFmtId="2" fontId="32" fillId="8" borderId="18" xfId="0" applyNumberFormat="1" applyFont="1" applyFill="1" applyBorder="1" applyAlignment="1">
      <alignment horizontal="center" vertical="center"/>
    </xf>
    <xf numFmtId="0" fontId="35" fillId="0" borderId="0" xfId="0" applyFont="1" applyAlignment="1">
      <alignment horizontal="left" vertical="center"/>
    </xf>
    <xf numFmtId="0" fontId="20" fillId="0" borderId="0" xfId="0" applyFont="1" applyAlignment="1">
      <alignment horizontal="left" vertical="center"/>
    </xf>
    <xf numFmtId="0" fontId="33" fillId="0" borderId="0" xfId="0" applyFont="1" applyAlignment="1">
      <alignment horizontal="left" vertical="center"/>
    </xf>
    <xf numFmtId="0" fontId="33" fillId="9" borderId="46" xfId="0" applyFont="1" applyFill="1" applyBorder="1" applyAlignment="1">
      <alignment horizontal="left" vertical="center"/>
    </xf>
    <xf numFmtId="0" fontId="33" fillId="9" borderId="84" xfId="0" applyFont="1" applyFill="1" applyBorder="1" applyAlignment="1">
      <alignment horizontal="right" vertical="center"/>
    </xf>
    <xf numFmtId="10" fontId="33" fillId="9" borderId="84" xfId="0" applyNumberFormat="1" applyFont="1" applyFill="1" applyBorder="1" applyAlignment="1">
      <alignment horizontal="left" vertical="center"/>
    </xf>
    <xf numFmtId="10" fontId="33" fillId="9" borderId="85" xfId="0" applyNumberFormat="1" applyFont="1" applyFill="1" applyBorder="1" applyAlignment="1">
      <alignment horizontal="left" vertical="center"/>
    </xf>
    <xf numFmtId="10" fontId="33" fillId="9" borderId="82" xfId="0" applyNumberFormat="1" applyFont="1" applyFill="1" applyBorder="1" applyAlignment="1">
      <alignment horizontal="left" vertical="center"/>
    </xf>
    <xf numFmtId="9" fontId="33" fillId="9" borderId="82" xfId="0" applyNumberFormat="1" applyFont="1" applyFill="1" applyBorder="1" applyAlignment="1">
      <alignment horizontal="left" vertical="center"/>
    </xf>
    <xf numFmtId="0" fontId="33" fillId="9" borderId="82" xfId="0" applyFont="1" applyFill="1" applyBorder="1" applyAlignment="1">
      <alignment horizontal="left" vertical="center"/>
    </xf>
    <xf numFmtId="0" fontId="33" fillId="9" borderId="82" xfId="0" applyFont="1" applyFill="1" applyBorder="1">
      <alignment vertical="center"/>
    </xf>
    <xf numFmtId="0" fontId="33" fillId="9" borderId="83" xfId="0" applyFont="1" applyFill="1" applyBorder="1">
      <alignment vertical="center"/>
    </xf>
    <xf numFmtId="0" fontId="33" fillId="9" borderId="81" xfId="0" applyFont="1" applyFill="1" applyBorder="1" applyAlignment="1">
      <alignment horizontal="left" vertical="center"/>
    </xf>
    <xf numFmtId="0" fontId="33" fillId="9" borderId="82" xfId="0" applyFont="1" applyFill="1" applyBorder="1" applyAlignment="1">
      <alignment horizontal="right" vertical="center"/>
    </xf>
    <xf numFmtId="0" fontId="36" fillId="9" borderId="83" xfId="0" applyFont="1" applyFill="1" applyBorder="1" applyAlignment="1">
      <alignment horizontal="left" vertical="center"/>
    </xf>
    <xf numFmtId="0" fontId="15" fillId="9" borderId="0" xfId="0" applyFont="1" applyFill="1" applyBorder="1" applyAlignment="1">
      <alignment horizontal="left" vertical="center"/>
    </xf>
    <xf numFmtId="0" fontId="36" fillId="9" borderId="82" xfId="0" applyFont="1" applyFill="1" applyBorder="1" applyAlignment="1">
      <alignment horizontal="left" vertical="center"/>
    </xf>
    <xf numFmtId="0" fontId="33" fillId="8" borderId="25" xfId="0" applyFont="1" applyFill="1" applyBorder="1" applyAlignment="1">
      <alignment horizontal="left" vertical="center"/>
    </xf>
    <xf numFmtId="0" fontId="33" fillId="8" borderId="0" xfId="0" applyFont="1" applyFill="1" applyBorder="1">
      <alignment vertical="center"/>
    </xf>
    <xf numFmtId="0" fontId="33" fillId="8" borderId="82" xfId="0" applyFont="1" applyFill="1" applyBorder="1" applyAlignment="1">
      <alignment horizontal="left" vertical="center"/>
    </xf>
    <xf numFmtId="0" fontId="33" fillId="8" borderId="82" xfId="0" applyFont="1" applyFill="1" applyBorder="1">
      <alignment vertical="center"/>
    </xf>
    <xf numFmtId="0" fontId="33" fillId="8" borderId="83" xfId="0" applyFont="1" applyFill="1" applyBorder="1">
      <alignment vertical="center"/>
    </xf>
    <xf numFmtId="0" fontId="33" fillId="8" borderId="46" xfId="0" applyFont="1" applyFill="1" applyBorder="1" applyAlignment="1">
      <alignment horizontal="left" vertical="top"/>
    </xf>
    <xf numFmtId="0" fontId="33" fillId="8" borderId="84" xfId="0" applyFont="1" applyFill="1" applyBorder="1">
      <alignment vertical="center"/>
    </xf>
    <xf numFmtId="0" fontId="36" fillId="8" borderId="85" xfId="0" applyFont="1" applyFill="1" applyBorder="1" applyAlignment="1">
      <alignment vertical="top" wrapText="1"/>
    </xf>
    <xf numFmtId="0" fontId="33" fillId="8" borderId="81" xfId="0" applyFont="1" applyFill="1" applyBorder="1" applyAlignment="1">
      <alignment horizontal="left" vertical="top"/>
    </xf>
    <xf numFmtId="0" fontId="33" fillId="8" borderId="83" xfId="0" applyFont="1" applyFill="1" applyBorder="1" applyAlignment="1">
      <alignment vertical="center" wrapText="1"/>
    </xf>
    <xf numFmtId="0" fontId="13" fillId="2" borderId="81" xfId="0" applyFont="1" applyFill="1" applyBorder="1">
      <alignment vertical="center"/>
    </xf>
    <xf numFmtId="0" fontId="13" fillId="2" borderId="81" xfId="0" applyFont="1" applyFill="1" applyBorder="1" applyAlignment="1">
      <alignment horizontal="left" vertical="center"/>
    </xf>
    <xf numFmtId="0" fontId="13" fillId="2" borderId="82" xfId="0" applyFont="1" applyFill="1" applyBorder="1" applyAlignment="1">
      <alignment horizontal="left" vertical="center"/>
    </xf>
    <xf numFmtId="0" fontId="13" fillId="2" borderId="83" xfId="0" applyFont="1" applyFill="1" applyBorder="1" applyAlignment="1">
      <alignment horizontal="left" vertical="center"/>
    </xf>
    <xf numFmtId="0" fontId="13" fillId="0" borderId="0" xfId="0" applyFont="1">
      <alignment vertical="center"/>
    </xf>
    <xf numFmtId="0" fontId="14" fillId="0" borderId="25" xfId="0" applyFont="1" applyBorder="1">
      <alignment vertical="center"/>
    </xf>
    <xf numFmtId="0" fontId="14" fillId="0" borderId="46" xfId="0" applyFont="1" applyBorder="1">
      <alignment vertical="center"/>
    </xf>
    <xf numFmtId="0" fontId="14" fillId="0" borderId="46" xfId="0" applyFont="1" applyBorder="1" applyAlignment="1">
      <alignment horizontal="left" vertical="center"/>
    </xf>
    <xf numFmtId="0" fontId="14" fillId="0" borderId="84" xfId="0" applyFont="1" applyBorder="1">
      <alignment vertical="center"/>
    </xf>
    <xf numFmtId="0" fontId="14" fillId="0" borderId="85" xfId="0" applyFont="1" applyBorder="1">
      <alignment vertical="center"/>
    </xf>
    <xf numFmtId="0" fontId="38" fillId="0" borderId="0" xfId="0" applyFont="1">
      <alignment vertical="center"/>
    </xf>
    <xf numFmtId="0" fontId="40" fillId="0" borderId="0" xfId="0" applyFont="1">
      <alignment vertical="center"/>
    </xf>
    <xf numFmtId="0" fontId="14" fillId="0" borderId="81" xfId="0" applyFont="1" applyBorder="1">
      <alignment vertical="center"/>
    </xf>
    <xf numFmtId="0" fontId="14" fillId="0" borderId="81" xfId="0" applyFont="1" applyBorder="1" applyAlignment="1">
      <alignment horizontal="left" vertical="center"/>
    </xf>
    <xf numFmtId="0" fontId="14" fillId="0" borderId="82" xfId="0" applyFont="1" applyBorder="1">
      <alignment vertical="center"/>
    </xf>
    <xf numFmtId="0" fontId="14" fillId="0" borderId="83" xfId="0" applyFont="1" applyBorder="1">
      <alignment vertical="center"/>
    </xf>
    <xf numFmtId="0" fontId="38" fillId="0" borderId="82" xfId="0" applyFont="1" applyBorder="1">
      <alignment vertical="center"/>
    </xf>
    <xf numFmtId="0" fontId="14" fillId="0" borderId="25" xfId="0" applyFont="1" applyBorder="1" applyAlignment="1">
      <alignment horizontal="left" vertical="center"/>
    </xf>
    <xf numFmtId="0" fontId="14" fillId="0" borderId="0" xfId="0" applyFont="1" applyBorder="1">
      <alignment vertical="center"/>
    </xf>
    <xf numFmtId="0" fontId="14" fillId="0" borderId="65" xfId="0" applyFont="1" applyBorder="1">
      <alignment vertical="center"/>
    </xf>
    <xf numFmtId="0" fontId="14" fillId="0" borderId="66" xfId="0" applyFont="1" applyBorder="1" applyAlignment="1">
      <alignment horizontal="left" vertical="center"/>
    </xf>
    <xf numFmtId="0" fontId="14" fillId="0" borderId="66" xfId="0" applyFont="1" applyBorder="1">
      <alignment vertical="center"/>
    </xf>
    <xf numFmtId="0" fontId="14" fillId="0" borderId="86" xfId="0" applyFont="1" applyBorder="1">
      <alignment vertical="center"/>
    </xf>
    <xf numFmtId="0" fontId="14" fillId="0" borderId="67" xfId="0" applyFont="1" applyBorder="1">
      <alignment vertical="center"/>
    </xf>
    <xf numFmtId="0" fontId="13" fillId="2" borderId="82" xfId="0" applyFont="1" applyFill="1" applyBorder="1">
      <alignment vertical="center"/>
    </xf>
    <xf numFmtId="0" fontId="1" fillId="2" borderId="82" xfId="0" applyFont="1" applyFill="1" applyBorder="1">
      <alignment vertical="center"/>
    </xf>
    <xf numFmtId="0" fontId="13" fillId="2" borderId="83" xfId="0" applyFont="1" applyFill="1" applyBorder="1">
      <alignment vertical="center"/>
    </xf>
    <xf numFmtId="0" fontId="13" fillId="2" borderId="46" xfId="0" applyFont="1" applyFill="1" applyBorder="1">
      <alignment vertical="center"/>
    </xf>
    <xf numFmtId="0" fontId="1" fillId="2" borderId="0" xfId="0" applyFont="1" applyFill="1" applyAlignment="1">
      <alignment horizontal="center" vertical="center"/>
    </xf>
    <xf numFmtId="0" fontId="13" fillId="2" borderId="84" xfId="0" applyFont="1" applyFill="1" applyBorder="1">
      <alignment vertical="center"/>
    </xf>
    <xf numFmtId="0" fontId="13" fillId="2" borderId="85" xfId="0" applyFont="1" applyFill="1" applyBorder="1">
      <alignment vertical="center"/>
    </xf>
    <xf numFmtId="0" fontId="14" fillId="0" borderId="46" xfId="0" applyFont="1" applyBorder="1" applyAlignment="1">
      <alignment vertical="center" wrapText="1"/>
    </xf>
    <xf numFmtId="0" fontId="14" fillId="0" borderId="81" xfId="0" applyFont="1" applyBorder="1" applyAlignment="1">
      <alignment vertical="center" wrapText="1"/>
    </xf>
    <xf numFmtId="0" fontId="14" fillId="0" borderId="25" xfId="0" applyFont="1" applyBorder="1" applyAlignment="1">
      <alignment vertical="center" wrapText="1"/>
    </xf>
    <xf numFmtId="0" fontId="14" fillId="0" borderId="66" xfId="0" applyFont="1" applyBorder="1" applyAlignment="1">
      <alignment vertical="center" wrapText="1"/>
    </xf>
    <xf numFmtId="0" fontId="19" fillId="2" borderId="69" xfId="0" applyFont="1" applyFill="1" applyBorder="1" applyAlignment="1">
      <alignment horizontal="center" vertical="center" wrapText="1"/>
    </xf>
    <xf numFmtId="0" fontId="19" fillId="0" borderId="0" xfId="0" applyFont="1" applyAlignment="1">
      <alignment horizontal="center" vertical="center"/>
    </xf>
    <xf numFmtId="0" fontId="14" fillId="3" borderId="111" xfId="0" applyFont="1" applyFill="1" applyBorder="1" applyAlignment="1">
      <alignment horizontal="center" vertical="center" wrapText="1"/>
    </xf>
    <xf numFmtId="0" fontId="14" fillId="0" borderId="28" xfId="0" applyFont="1" applyBorder="1">
      <alignment vertical="center"/>
    </xf>
    <xf numFmtId="0" fontId="14" fillId="3" borderId="112" xfId="0" applyFont="1" applyFill="1" applyBorder="1" applyAlignment="1">
      <alignment horizontal="center" vertical="center" wrapText="1"/>
    </xf>
    <xf numFmtId="0" fontId="14" fillId="0" borderId="23" xfId="0" applyFont="1" applyBorder="1" applyAlignment="1">
      <alignment horizontal="center" vertical="center"/>
    </xf>
    <xf numFmtId="0" fontId="14" fillId="4" borderId="1" xfId="0" applyFont="1" applyFill="1" applyBorder="1">
      <alignment vertical="center"/>
    </xf>
    <xf numFmtId="0" fontId="13" fillId="4" borderId="21" xfId="0" applyFont="1" applyFill="1" applyBorder="1">
      <alignment vertical="center"/>
    </xf>
    <xf numFmtId="0" fontId="13" fillId="2" borderId="1" xfId="0" applyFont="1" applyFill="1" applyBorder="1" applyAlignment="1">
      <alignment vertical="center"/>
    </xf>
    <xf numFmtId="0" fontId="13" fillId="2" borderId="2" xfId="0" applyFont="1" applyFill="1" applyBorder="1" applyAlignment="1">
      <alignment vertical="center"/>
    </xf>
    <xf numFmtId="0" fontId="6" fillId="10" borderId="1" xfId="0" applyFont="1" applyFill="1" applyBorder="1">
      <alignment vertical="center"/>
    </xf>
    <xf numFmtId="0" fontId="13" fillId="10" borderId="21" xfId="0" applyFont="1" applyFill="1" applyBorder="1">
      <alignment vertical="center"/>
    </xf>
    <xf numFmtId="0" fontId="6" fillId="0" borderId="54" xfId="0" applyFont="1" applyFill="1" applyBorder="1" applyAlignment="1">
      <alignment horizontal="left" vertical="center" wrapText="1"/>
    </xf>
    <xf numFmtId="0" fontId="6" fillId="0" borderId="113" xfId="0" applyFont="1" applyFill="1" applyBorder="1" applyAlignment="1">
      <alignment horizontal="center" vertical="center"/>
    </xf>
    <xf numFmtId="0" fontId="6" fillId="0" borderId="11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4" fillId="0" borderId="39" xfId="0" applyFont="1" applyFill="1" applyBorder="1">
      <alignment vertical="center"/>
    </xf>
    <xf numFmtId="0" fontId="14" fillId="0" borderId="39" xfId="0" applyFont="1" applyFill="1" applyBorder="1" applyAlignment="1">
      <alignment horizontal="center" vertical="center"/>
    </xf>
    <xf numFmtId="0" fontId="38" fillId="0" borderId="0" xfId="0" applyFont="1" applyBorder="1">
      <alignment vertical="center"/>
    </xf>
    <xf numFmtId="0" fontId="38" fillId="0" borderId="0" xfId="0" applyFont="1" applyBorder="1" applyAlignment="1">
      <alignment horizontal="center" vertical="center"/>
    </xf>
    <xf numFmtId="0" fontId="38" fillId="0" borderId="6" xfId="0" applyFont="1" applyBorder="1" applyAlignment="1">
      <alignment horizontal="center" vertical="center"/>
    </xf>
    <xf numFmtId="0" fontId="38" fillId="0" borderId="6" xfId="0" applyFont="1" applyBorder="1">
      <alignment vertical="center"/>
    </xf>
    <xf numFmtId="0" fontId="38" fillId="0" borderId="7" xfId="0" applyFont="1" applyBorder="1">
      <alignment vertical="center"/>
    </xf>
    <xf numFmtId="0" fontId="38" fillId="0" borderId="5" xfId="0" applyFont="1" applyBorder="1">
      <alignment vertical="center"/>
    </xf>
    <xf numFmtId="0" fontId="38" fillId="0" borderId="54" xfId="0" applyFont="1" applyBorder="1" applyAlignment="1">
      <alignment horizontal="center" vertical="center"/>
    </xf>
    <xf numFmtId="0" fontId="38" fillId="0" borderId="54" xfId="0" applyFont="1" applyBorder="1">
      <alignment vertical="center"/>
    </xf>
    <xf numFmtId="0" fontId="38" fillId="0" borderId="68" xfId="0" applyFont="1" applyBorder="1">
      <alignment vertical="center"/>
    </xf>
    <xf numFmtId="0" fontId="44" fillId="0" borderId="54" xfId="0" applyFont="1" applyBorder="1" applyAlignment="1">
      <alignment horizontal="left" vertical="center"/>
    </xf>
    <xf numFmtId="0" fontId="38" fillId="0" borderId="0" xfId="0" applyFont="1" applyAlignment="1">
      <alignment horizontal="center" vertical="center"/>
    </xf>
    <xf numFmtId="0" fontId="38" fillId="0" borderId="2" xfId="0" applyFont="1" applyBorder="1">
      <alignment vertical="center"/>
    </xf>
    <xf numFmtId="0" fontId="43" fillId="0" borderId="2" xfId="0" applyFont="1" applyBorder="1" applyAlignment="1">
      <alignment horizontal="lef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4" fillId="0" borderId="2" xfId="0" applyFont="1" applyBorder="1" applyAlignment="1">
      <alignment horizontal="left" vertical="center"/>
    </xf>
    <xf numFmtId="0" fontId="13" fillId="0" borderId="3" xfId="0" applyFont="1" applyFill="1" applyBorder="1">
      <alignment vertical="center"/>
    </xf>
    <xf numFmtId="0" fontId="1" fillId="0" borderId="4" xfId="0" applyFont="1" applyBorder="1">
      <alignment vertical="center"/>
    </xf>
    <xf numFmtId="0" fontId="18" fillId="0" borderId="0" xfId="0" applyFont="1" applyBorder="1" applyAlignment="1">
      <alignment horizontal="center" vertical="center"/>
    </xf>
    <xf numFmtId="0" fontId="14" fillId="0" borderId="0" xfId="0" applyFont="1" applyBorder="1" applyAlignment="1">
      <alignment horizontal="center" vertical="center"/>
    </xf>
    <xf numFmtId="0" fontId="0" fillId="0" borderId="0" xfId="0" applyBorder="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45" fillId="0" borderId="0" xfId="0" applyFont="1">
      <alignment vertical="center"/>
    </xf>
    <xf numFmtId="0" fontId="14" fillId="0" borderId="0" xfId="0" applyFont="1" applyAlignment="1"/>
    <xf numFmtId="0" fontId="14" fillId="0" borderId="2" xfId="0" applyFont="1" applyBorder="1" applyAlignment="1">
      <alignment horizontal="center" vertical="center"/>
    </xf>
    <xf numFmtId="0" fontId="14" fillId="0" borderId="0" xfId="0" applyFont="1" applyBorder="1" applyAlignment="1"/>
    <xf numFmtId="0" fontId="45" fillId="0" borderId="0" xfId="0" applyFont="1" applyBorder="1">
      <alignment vertical="center"/>
    </xf>
    <xf numFmtId="0" fontId="14" fillId="0" borderId="82" xfId="0" applyFont="1" applyBorder="1" applyAlignment="1"/>
    <xf numFmtId="0" fontId="14" fillId="0" borderId="3" xfId="0" applyFont="1" applyBorder="1" applyAlignment="1">
      <alignment horizontal="center" vertical="center"/>
    </xf>
    <xf numFmtId="0" fontId="14" fillId="11" borderId="116" xfId="0" applyFont="1" applyFill="1" applyBorder="1" applyAlignment="1">
      <alignment horizontal="center" vertical="center"/>
    </xf>
    <xf numFmtId="0" fontId="14" fillId="11" borderId="117" xfId="0" applyFont="1" applyFill="1" applyBorder="1" applyAlignment="1">
      <alignment horizontal="center" vertical="center"/>
    </xf>
    <xf numFmtId="0" fontId="14" fillId="11" borderId="90" xfId="0" applyFont="1" applyFill="1" applyBorder="1" applyAlignment="1">
      <alignment horizontal="center"/>
    </xf>
    <xf numFmtId="0" fontId="14" fillId="11" borderId="71" xfId="0" applyFont="1" applyFill="1" applyBorder="1" applyAlignment="1">
      <alignment horizontal="center"/>
    </xf>
    <xf numFmtId="0" fontId="14" fillId="0" borderId="0" xfId="0" applyFont="1" applyBorder="1" applyAlignment="1">
      <alignment vertical="center"/>
    </xf>
    <xf numFmtId="0" fontId="14" fillId="0" borderId="39" xfId="0" applyFont="1" applyBorder="1" applyAlignment="1">
      <alignment horizontal="center" vertical="center"/>
    </xf>
    <xf numFmtId="0" fontId="20" fillId="0" borderId="32" xfId="0" applyFont="1" applyBorder="1" applyAlignment="1">
      <alignment horizontal="center" vertical="center" wrapText="1"/>
    </xf>
    <xf numFmtId="0" fontId="19" fillId="2" borderId="32" xfId="0" applyFont="1" applyFill="1" applyBorder="1">
      <alignment vertical="center"/>
    </xf>
    <xf numFmtId="0" fontId="7" fillId="2" borderId="32" xfId="0" applyFont="1" applyFill="1" applyBorder="1">
      <alignment vertical="center"/>
    </xf>
    <xf numFmtId="0" fontId="7" fillId="0" borderId="32" xfId="0" applyFont="1" applyBorder="1" applyAlignment="1">
      <alignment vertical="center" wrapText="1"/>
    </xf>
    <xf numFmtId="0" fontId="19" fillId="4" borderId="32" xfId="0" applyFont="1" applyFill="1" applyBorder="1">
      <alignment vertical="center"/>
    </xf>
    <xf numFmtId="0" fontId="7" fillId="4" borderId="32" xfId="0" applyFont="1" applyFill="1" applyBorder="1">
      <alignment vertical="center"/>
    </xf>
    <xf numFmtId="0" fontId="19" fillId="2" borderId="95" xfId="0" applyFont="1" applyFill="1" applyBorder="1" applyAlignment="1">
      <alignment horizontal="center" vertical="center"/>
    </xf>
    <xf numFmtId="0" fontId="7" fillId="2" borderId="118" xfId="0" applyFont="1" applyFill="1" applyBorder="1" applyAlignment="1">
      <alignment horizontal="center" vertical="center"/>
    </xf>
    <xf numFmtId="0" fontId="1" fillId="0" borderId="50" xfId="0" applyFont="1" applyBorder="1">
      <alignment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1" fillId="0" borderId="40" xfId="0" applyFont="1" applyBorder="1">
      <alignment vertical="center"/>
    </xf>
    <xf numFmtId="0" fontId="1" fillId="0" borderId="58" xfId="0" applyFont="1" applyBorder="1">
      <alignment vertical="center"/>
    </xf>
    <xf numFmtId="0" fontId="7" fillId="0" borderId="39" xfId="0" applyFont="1" applyBorder="1" applyAlignment="1">
      <alignment horizontal="center" vertical="center"/>
    </xf>
    <xf numFmtId="0" fontId="7" fillId="2" borderId="39" xfId="0" applyFont="1" applyFill="1" applyBorder="1">
      <alignment vertical="center"/>
    </xf>
    <xf numFmtId="0" fontId="7" fillId="4" borderId="39" xfId="0" applyFont="1" applyFill="1" applyBorder="1">
      <alignment vertical="center"/>
    </xf>
    <xf numFmtId="0" fontId="1" fillId="0" borderId="60" xfId="0" applyFont="1" applyBorder="1">
      <alignment vertical="center"/>
    </xf>
    <xf numFmtId="0" fontId="7" fillId="0" borderId="64" xfId="0" applyFont="1" applyBorder="1" applyAlignment="1">
      <alignment horizontal="center" vertical="center"/>
    </xf>
    <xf numFmtId="0" fontId="45" fillId="0" borderId="0" xfId="0" applyFont="1" applyAlignment="1">
      <alignment vertical="center"/>
    </xf>
    <xf numFmtId="0" fontId="13" fillId="2" borderId="32" xfId="0" applyFont="1" applyFill="1" applyBorder="1">
      <alignment vertical="center"/>
    </xf>
    <xf numFmtId="0" fontId="13" fillId="4" borderId="32" xfId="0" applyFont="1" applyFill="1" applyBorder="1">
      <alignment vertical="center"/>
    </xf>
    <xf numFmtId="0" fontId="46" fillId="0" borderId="0" xfId="0" applyFont="1" applyBorder="1" applyAlignment="1">
      <alignment horizontal="center" vertical="center"/>
    </xf>
    <xf numFmtId="0" fontId="11" fillId="2" borderId="15" xfId="0" applyFont="1" applyFill="1" applyBorder="1" applyAlignment="1">
      <alignment horizontal="center" vertical="center"/>
    </xf>
    <xf numFmtId="0" fontId="13" fillId="2" borderId="12" xfId="0" applyFont="1" applyFill="1" applyBorder="1" applyAlignment="1">
      <alignment horizontal="center" vertical="center" wrapText="1"/>
    </xf>
    <xf numFmtId="0" fontId="7" fillId="0" borderId="32" xfId="0" applyFont="1" applyBorder="1" applyAlignment="1">
      <alignment horizontal="center" vertical="center"/>
    </xf>
    <xf numFmtId="0" fontId="7" fillId="0" borderId="24" xfId="0" applyFont="1" applyBorder="1" applyAlignment="1">
      <alignment horizontal="center" vertical="center"/>
    </xf>
    <xf numFmtId="0" fontId="14" fillId="0" borderId="4" xfId="0" applyFont="1" applyBorder="1" applyAlignment="1">
      <alignment horizontal="center" vertical="center"/>
    </xf>
    <xf numFmtId="0" fontId="3" fillId="0" borderId="0" xfId="0" applyFont="1" applyAlignment="1">
      <alignment horizontal="left" vertical="center"/>
    </xf>
    <xf numFmtId="0" fontId="47" fillId="2" borderId="1" xfId="0" applyFont="1" applyFill="1" applyBorder="1">
      <alignment vertical="center"/>
    </xf>
    <xf numFmtId="0" fontId="19" fillId="2" borderId="1" xfId="0" applyFont="1" applyFill="1" applyBorder="1">
      <alignment vertical="center"/>
    </xf>
    <xf numFmtId="0" fontId="19" fillId="4" borderId="1" xfId="0" applyFont="1" applyFill="1" applyBorder="1">
      <alignment vertical="center"/>
    </xf>
    <xf numFmtId="0" fontId="14" fillId="3" borderId="29" xfId="0" applyFont="1" applyFill="1" applyBorder="1" applyAlignment="1" applyProtection="1">
      <alignment horizontal="center" vertical="center"/>
      <protection locked="0"/>
    </xf>
    <xf numFmtId="0" fontId="14" fillId="0" borderId="0" xfId="0" quotePrefix="1" applyFont="1" applyAlignment="1">
      <alignment horizontal="center" vertical="center"/>
    </xf>
    <xf numFmtId="0" fontId="45" fillId="0" borderId="50" xfId="0" applyFont="1" applyBorder="1">
      <alignment vertical="center"/>
    </xf>
    <xf numFmtId="0" fontId="0" fillId="0" borderId="6" xfId="0" applyBorder="1">
      <alignment vertical="center"/>
    </xf>
    <xf numFmtId="0" fontId="45" fillId="0" borderId="6" xfId="0" applyFont="1" applyBorder="1">
      <alignment vertical="center"/>
    </xf>
    <xf numFmtId="0" fontId="45" fillId="0" borderId="7" xfId="0" applyFont="1" applyBorder="1">
      <alignment vertical="center"/>
    </xf>
    <xf numFmtId="0" fontId="45" fillId="0" borderId="4" xfId="0" applyFont="1" applyBorder="1" applyAlignment="1">
      <alignment vertical="center"/>
    </xf>
    <xf numFmtId="0" fontId="45" fillId="0" borderId="5" xfId="0" applyFont="1" applyBorder="1">
      <alignment vertical="center"/>
    </xf>
    <xf numFmtId="0" fontId="14" fillId="12" borderId="115" xfId="0" applyFont="1" applyFill="1" applyBorder="1" applyAlignment="1">
      <alignment vertical="center"/>
    </xf>
    <xf numFmtId="0" fontId="14" fillId="12" borderId="98" xfId="0" applyFont="1" applyFill="1" applyBorder="1" applyAlignment="1">
      <alignment vertical="center"/>
    </xf>
    <xf numFmtId="0" fontId="14" fillId="0" borderId="0" xfId="0" quotePrefix="1" applyFont="1" applyAlignment="1">
      <alignment horizontal="left" vertical="center"/>
    </xf>
    <xf numFmtId="0" fontId="13" fillId="12" borderId="98" xfId="0" applyFont="1" applyFill="1" applyBorder="1" applyAlignment="1">
      <alignment vertical="center"/>
    </xf>
    <xf numFmtId="0" fontId="14" fillId="12" borderId="77" xfId="0" quotePrefix="1" applyFont="1" applyFill="1" applyBorder="1" applyAlignment="1">
      <alignment horizontal="center" vertical="center"/>
    </xf>
    <xf numFmtId="0" fontId="14" fillId="12" borderId="80" xfId="0" quotePrefix="1" applyFont="1" applyFill="1" applyBorder="1" applyAlignment="1">
      <alignment horizontal="center" vertical="center"/>
    </xf>
    <xf numFmtId="0" fontId="14" fillId="0" borderId="0" xfId="0" applyFont="1" applyBorder="1" applyAlignment="1">
      <alignment horizontal="right"/>
    </xf>
    <xf numFmtId="0" fontId="53" fillId="0" borderId="0" xfId="0" applyFont="1" applyBorder="1">
      <alignment vertical="center"/>
    </xf>
    <xf numFmtId="0" fontId="14" fillId="0" borderId="86" xfId="0" applyFont="1" applyBorder="1" applyAlignment="1"/>
    <xf numFmtId="0" fontId="14" fillId="0" borderId="50" xfId="0" applyFont="1" applyBorder="1" applyAlignment="1">
      <alignment vertical="center"/>
    </xf>
    <xf numFmtId="0" fontId="14" fillId="0" borderId="4" xfId="0" applyFont="1" applyBorder="1" applyAlignment="1">
      <alignment vertical="center"/>
    </xf>
    <xf numFmtId="0" fontId="45" fillId="0" borderId="88" xfId="0" applyFont="1" applyBorder="1">
      <alignment vertical="center"/>
    </xf>
    <xf numFmtId="0" fontId="14" fillId="0" borderId="51" xfId="0" applyFont="1" applyBorder="1" applyAlignment="1">
      <alignment vertical="center"/>
    </xf>
    <xf numFmtId="0" fontId="14" fillId="0" borderId="54" xfId="0" applyFont="1" applyBorder="1" applyAlignment="1">
      <alignment vertical="center"/>
    </xf>
    <xf numFmtId="0" fontId="14" fillId="0" borderId="54" xfId="0" applyFont="1" applyBorder="1" applyAlignment="1"/>
    <xf numFmtId="0" fontId="14" fillId="0" borderId="95" xfId="0" applyFont="1" applyBorder="1" applyAlignment="1"/>
    <xf numFmtId="0" fontId="45" fillId="0" borderId="94" xfId="0" applyFont="1" applyBorder="1">
      <alignment vertical="center"/>
    </xf>
    <xf numFmtId="0" fontId="14" fillId="0" borderId="6" xfId="0" applyFont="1" applyBorder="1" applyAlignment="1">
      <alignment vertical="center"/>
    </xf>
    <xf numFmtId="0" fontId="45" fillId="0" borderId="87" xfId="0" applyFont="1"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0" fillId="0" borderId="0"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2" borderId="15"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3" fillId="13" borderId="1" xfId="0" applyFont="1" applyFill="1" applyBorder="1" applyAlignment="1">
      <alignment horizontal="left" vertical="center"/>
    </xf>
    <xf numFmtId="0" fontId="3" fillId="13" borderId="2" xfId="0" applyFont="1" applyFill="1" applyBorder="1" applyAlignment="1">
      <alignment horizontal="left" vertical="center"/>
    </xf>
    <xf numFmtId="0" fontId="3" fillId="13" borderId="3"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4" fillId="0" borderId="23" xfId="0" applyFont="1" applyBorder="1" applyAlignment="1">
      <alignment horizontal="left" vertical="center" wrapText="1"/>
    </xf>
    <xf numFmtId="0" fontId="14" fillId="0" borderId="50" xfId="0" applyFont="1" applyBorder="1" applyAlignment="1">
      <alignment horizontal="center" vertical="center"/>
    </xf>
    <xf numFmtId="0" fontId="14" fillId="0" borderId="4" xfId="0" applyFont="1" applyBorder="1" applyAlignment="1">
      <alignment horizontal="center" vertical="center"/>
    </xf>
    <xf numFmtId="0" fontId="14" fillId="0" borderId="51" xfId="0" applyFont="1" applyBorder="1" applyAlignment="1">
      <alignment horizontal="center" vertical="center"/>
    </xf>
    <xf numFmtId="0" fontId="14" fillId="0" borderId="44" xfId="0" applyFont="1" applyBorder="1" applyAlignment="1">
      <alignment horizontal="center" vertical="center"/>
    </xf>
    <xf numFmtId="0" fontId="14" fillId="0" borderId="22" xfId="0" applyFont="1" applyBorder="1" applyAlignment="1">
      <alignment horizontal="center" vertical="center"/>
    </xf>
    <xf numFmtId="0" fontId="14" fillId="0" borderId="24" xfId="0" applyFont="1" applyBorder="1" applyAlignment="1">
      <alignment horizontal="left" vertical="center" wrapText="1"/>
    </xf>
    <xf numFmtId="0" fontId="14" fillId="0" borderId="10" xfId="0" applyFont="1" applyBorder="1" applyAlignment="1">
      <alignment horizontal="left" vertical="center" wrapText="1"/>
    </xf>
    <xf numFmtId="0" fontId="14" fillId="0" borderId="40" xfId="0" applyFont="1" applyBorder="1" applyAlignment="1">
      <alignment horizontal="center" vertical="center"/>
    </xf>
    <xf numFmtId="0" fontId="6" fillId="0" borderId="54" xfId="0" applyFont="1" applyFill="1" applyBorder="1" applyAlignment="1">
      <alignment horizontal="left" vertical="center" wrapText="1"/>
    </xf>
    <xf numFmtId="0" fontId="6" fillId="0" borderId="68" xfId="0" applyFont="1" applyFill="1" applyBorder="1" applyAlignment="1">
      <alignment horizontal="left" vertical="center" wrapText="1"/>
    </xf>
    <xf numFmtId="0" fontId="13" fillId="10" borderId="14" xfId="0" applyFont="1" applyFill="1" applyBorder="1" applyAlignment="1">
      <alignment horizontal="center" vertical="center"/>
    </xf>
    <xf numFmtId="0" fontId="13" fillId="10" borderId="20" xfId="0" applyFont="1" applyFill="1" applyBorder="1" applyAlignment="1">
      <alignment horizontal="center" vertical="center"/>
    </xf>
    <xf numFmtId="0" fontId="13" fillId="0" borderId="33" xfId="0" quotePrefix="1"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7" fillId="0" borderId="3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7" fillId="0" borderId="5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51" xfId="0" applyFont="1" applyBorder="1" applyAlignment="1">
      <alignment horizontal="left" vertical="top" wrapText="1"/>
    </xf>
    <xf numFmtId="0" fontId="7" fillId="0" borderId="54" xfId="0" applyFont="1" applyBorder="1" applyAlignment="1">
      <alignment horizontal="left" vertical="top" wrapText="1"/>
    </xf>
    <xf numFmtId="0" fontId="7" fillId="0" borderId="68" xfId="0" applyFont="1" applyBorder="1" applyAlignment="1">
      <alignment horizontal="left" vertical="top" wrapText="1"/>
    </xf>
    <xf numFmtId="0" fontId="11" fillId="0" borderId="50" xfId="0" applyFont="1" applyBorder="1" applyAlignment="1">
      <alignment horizontal="left"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1" xfId="0" applyFont="1" applyBorder="1" applyAlignment="1">
      <alignment horizontal="left" vertical="center"/>
    </xf>
    <xf numFmtId="0" fontId="11" fillId="0" borderId="54" xfId="0" applyFont="1" applyBorder="1" applyAlignment="1">
      <alignment horizontal="left" vertical="center"/>
    </xf>
    <xf numFmtId="0" fontId="7" fillId="0" borderId="32" xfId="0" applyFont="1" applyBorder="1" applyAlignment="1">
      <alignment horizontal="center" vertical="center" wrapText="1"/>
    </xf>
    <xf numFmtId="0" fontId="8" fillId="0" borderId="0" xfId="0" applyFont="1" applyBorder="1" applyAlignment="1">
      <alignment horizontal="left" vertical="top"/>
    </xf>
    <xf numFmtId="0" fontId="8" fillId="0" borderId="54" xfId="0" applyFont="1" applyBorder="1" applyAlignment="1">
      <alignment horizontal="left" vertical="top"/>
    </xf>
    <xf numFmtId="0" fontId="19" fillId="2" borderId="13" xfId="0" applyFont="1" applyFill="1" applyBorder="1" applyAlignment="1">
      <alignment horizontal="center" vertical="center" wrapText="1"/>
    </xf>
    <xf numFmtId="0" fontId="19" fillId="2" borderId="69"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13" fillId="0" borderId="24" xfId="0" quotePrefix="1" applyFont="1" applyBorder="1" applyAlignment="1">
      <alignment horizontal="center" vertical="center"/>
    </xf>
    <xf numFmtId="0" fontId="13" fillId="0" borderId="32" xfId="0" applyFont="1" applyBorder="1" applyAlignment="1">
      <alignment horizontal="center" vertical="center"/>
    </xf>
    <xf numFmtId="0" fontId="7" fillId="0" borderId="24" xfId="0" applyFont="1" applyBorder="1" applyAlignment="1">
      <alignment horizontal="left" vertical="center" wrapText="1"/>
    </xf>
    <xf numFmtId="0" fontId="7" fillId="0" borderId="32" xfId="0" applyFont="1" applyBorder="1" applyAlignment="1">
      <alignment horizontal="left" vertical="center" wrapText="1"/>
    </xf>
    <xf numFmtId="0" fontId="13" fillId="0" borderId="10" xfId="0" quotePrefix="1" applyFont="1" applyBorder="1" applyAlignment="1">
      <alignment horizontal="center" vertical="center"/>
    </xf>
    <xf numFmtId="0" fontId="13" fillId="0" borderId="32" xfId="0" quotePrefix="1" applyFont="1" applyBorder="1" applyAlignment="1">
      <alignment horizontal="center" vertical="center"/>
    </xf>
    <xf numFmtId="0" fontId="7" fillId="0" borderId="52" xfId="0" applyFont="1" applyBorder="1" applyAlignment="1">
      <alignment horizontal="center" vertical="center"/>
    </xf>
    <xf numFmtId="0" fontId="7" fillId="0" borderId="61" xfId="0" applyFont="1" applyBorder="1" applyAlignment="1">
      <alignment horizontal="center" vertical="center"/>
    </xf>
    <xf numFmtId="0" fontId="38" fillId="0" borderId="38" xfId="0" applyFont="1" applyBorder="1" applyAlignment="1">
      <alignment horizontal="left" vertical="center"/>
    </xf>
    <xf numFmtId="0" fontId="38" fillId="0" borderId="59" xfId="0" applyFont="1" applyBorder="1" applyAlignment="1">
      <alignment horizontal="left" vertical="center"/>
    </xf>
    <xf numFmtId="0" fontId="13" fillId="0" borderId="58" xfId="0" applyFont="1" applyBorder="1" applyAlignment="1">
      <alignment horizontal="center" vertical="center"/>
    </xf>
    <xf numFmtId="0" fontId="14" fillId="0" borderId="80" xfId="0" applyFont="1" applyBorder="1" applyAlignment="1">
      <alignment horizontal="center"/>
    </xf>
    <xf numFmtId="0" fontId="14" fillId="0" borderId="18" xfId="0" applyFont="1" applyBorder="1" applyAlignment="1">
      <alignment horizontal="center"/>
    </xf>
    <xf numFmtId="0" fontId="14" fillId="12" borderId="80" xfId="0" quotePrefix="1" applyFont="1" applyFill="1" applyBorder="1" applyAlignment="1">
      <alignment horizontal="center" vertical="center"/>
    </xf>
    <xf numFmtId="0" fontId="14" fillId="12" borderId="80" xfId="0" applyFont="1" applyFill="1" applyBorder="1" applyAlignment="1">
      <alignment horizontal="center" vertical="center"/>
    </xf>
    <xf numFmtId="0" fontId="14" fillId="12" borderId="18" xfId="0" applyFont="1" applyFill="1" applyBorder="1" applyAlignment="1">
      <alignment horizontal="center" vertical="center"/>
    </xf>
    <xf numFmtId="0" fontId="13" fillId="11" borderId="115" xfId="0" applyFont="1" applyFill="1" applyBorder="1" applyAlignment="1">
      <alignment horizontal="center" vertical="center"/>
    </xf>
    <xf numFmtId="0" fontId="13" fillId="11" borderId="98" xfId="0" applyFont="1" applyFill="1" applyBorder="1" applyAlignment="1">
      <alignment horizontal="center" vertical="center"/>
    </xf>
    <xf numFmtId="0" fontId="13" fillId="11" borderId="99" xfId="0" applyFont="1" applyFill="1" applyBorder="1" applyAlignment="1">
      <alignment horizontal="center" vertical="center"/>
    </xf>
    <xf numFmtId="0" fontId="14" fillId="11" borderId="91" xfId="0" quotePrefix="1" applyFont="1" applyFill="1" applyBorder="1" applyAlignment="1">
      <alignment horizontal="center" vertical="center"/>
    </xf>
    <xf numFmtId="0" fontId="14" fillId="11" borderId="93" xfId="0" applyFont="1" applyFill="1" applyBorder="1" applyAlignment="1">
      <alignment horizontal="center" vertical="center"/>
    </xf>
    <xf numFmtId="0" fontId="14" fillId="11" borderId="91" xfId="0" applyFont="1" applyFill="1" applyBorder="1" applyAlignment="1">
      <alignment horizontal="center" vertical="center"/>
    </xf>
    <xf numFmtId="0" fontId="14" fillId="12" borderId="91" xfId="0" quotePrefix="1" applyFont="1" applyFill="1" applyBorder="1" applyAlignment="1">
      <alignment horizontal="center" vertical="center"/>
    </xf>
    <xf numFmtId="0" fontId="14" fillId="12" borderId="91" xfId="0" applyFont="1" applyFill="1" applyBorder="1" applyAlignment="1">
      <alignment horizontal="center" vertical="center"/>
    </xf>
    <xf numFmtId="0" fontId="14" fillId="12" borderId="93" xfId="0" applyFont="1" applyFill="1" applyBorder="1" applyAlignment="1">
      <alignment horizontal="center" vertical="center"/>
    </xf>
    <xf numFmtId="0" fontId="14" fillId="11" borderId="117" xfId="0" applyFont="1" applyFill="1" applyBorder="1" applyAlignment="1">
      <alignment horizontal="center"/>
    </xf>
    <xf numFmtId="0" fontId="14" fillId="11" borderId="114" xfId="0" applyFont="1" applyFill="1" applyBorder="1" applyAlignment="1">
      <alignment horizontal="center"/>
    </xf>
    <xf numFmtId="0" fontId="34" fillId="0" borderId="0" xfId="0" applyFont="1" applyAlignment="1">
      <alignment horizontal="center" vertical="center"/>
    </xf>
    <xf numFmtId="0" fontId="12" fillId="0" borderId="0" xfId="0" applyFont="1" applyAlignment="1">
      <alignment horizontal="center" vertical="center"/>
    </xf>
    <xf numFmtId="0" fontId="14" fillId="12" borderId="98" xfId="0" applyFont="1" applyFill="1" applyBorder="1" applyAlignment="1">
      <alignment horizontal="center" vertical="center"/>
    </xf>
    <xf numFmtId="0" fontId="14" fillId="12" borderId="100" xfId="0" applyFont="1" applyFill="1" applyBorder="1" applyAlignment="1">
      <alignment horizontal="center" vertical="center"/>
    </xf>
    <xf numFmtId="0" fontId="14" fillId="12" borderId="66" xfId="0" applyFont="1" applyFill="1" applyBorder="1" applyAlignment="1">
      <alignment horizontal="left" vertical="center"/>
    </xf>
    <xf numFmtId="0" fontId="14" fillId="12" borderId="86" xfId="0" applyFont="1" applyFill="1" applyBorder="1" applyAlignment="1">
      <alignment horizontal="left" vertical="center"/>
    </xf>
    <xf numFmtId="0" fontId="14" fillId="12" borderId="87" xfId="0" applyFont="1" applyFill="1" applyBorder="1" applyAlignment="1">
      <alignment horizontal="left" vertical="center"/>
    </xf>
    <xf numFmtId="0" fontId="14" fillId="12" borderId="80" xfId="0" applyFont="1" applyFill="1" applyBorder="1" applyAlignment="1">
      <alignment horizontal="left" vertical="center"/>
    </xf>
    <xf numFmtId="0" fontId="14" fillId="12" borderId="92" xfId="0" applyFont="1" applyFill="1" applyBorder="1" applyAlignment="1">
      <alignment horizontal="left" vertical="center"/>
    </xf>
    <xf numFmtId="0" fontId="14" fillId="12" borderId="12" xfId="0" quotePrefix="1" applyFont="1" applyFill="1" applyBorder="1" applyAlignment="1">
      <alignment horizontal="center" vertical="center"/>
    </xf>
    <xf numFmtId="0" fontId="14" fillId="12" borderId="90" xfId="0" quotePrefix="1" applyFont="1" applyFill="1" applyBorder="1" applyAlignment="1">
      <alignment horizontal="center" vertical="center"/>
    </xf>
    <xf numFmtId="0" fontId="14" fillId="12" borderId="2" xfId="0" applyFont="1" applyFill="1" applyBorder="1" applyAlignment="1">
      <alignment horizontal="center" vertical="center"/>
    </xf>
    <xf numFmtId="0" fontId="14" fillId="12" borderId="3" xfId="0" applyFont="1" applyFill="1" applyBorder="1" applyAlignment="1">
      <alignment horizontal="center" vertical="center"/>
    </xf>
    <xf numFmtId="0" fontId="7" fillId="0" borderId="83" xfId="0" applyFont="1" applyBorder="1" applyAlignment="1">
      <alignment horizontal="left" vertical="top" wrapText="1"/>
    </xf>
    <xf numFmtId="0" fontId="7" fillId="0" borderId="80" xfId="0" applyFont="1" applyBorder="1" applyAlignment="1">
      <alignment horizontal="left" vertical="top"/>
    </xf>
    <xf numFmtId="0" fontId="7" fillId="0" borderId="92" xfId="0" applyFont="1" applyBorder="1" applyAlignment="1">
      <alignment horizontal="left" vertical="top"/>
    </xf>
    <xf numFmtId="0" fontId="7" fillId="0" borderId="96" xfId="0" applyFont="1" applyBorder="1" applyAlignment="1">
      <alignment horizontal="left" vertical="top"/>
    </xf>
    <xf numFmtId="0" fontId="7" fillId="0" borderId="18" xfId="0" applyFont="1" applyBorder="1" applyAlignment="1">
      <alignment horizontal="left" vertical="top"/>
    </xf>
    <xf numFmtId="0" fontId="7" fillId="0" borderId="72" xfId="0" applyFont="1" applyBorder="1" applyAlignment="1">
      <alignment horizontal="left" vertical="top"/>
    </xf>
    <xf numFmtId="0" fontId="14" fillId="0" borderId="12" xfId="0" applyFont="1" applyBorder="1" applyAlignment="1">
      <alignment horizontal="center"/>
    </xf>
    <xf numFmtId="0" fontId="14" fillId="0" borderId="71" xfId="0" applyFont="1" applyBorder="1" applyAlignment="1">
      <alignment horizontal="center"/>
    </xf>
    <xf numFmtId="0" fontId="14" fillId="0" borderId="72" xfId="0" applyFont="1" applyBorder="1" applyAlignment="1">
      <alignment horizontal="center"/>
    </xf>
    <xf numFmtId="0" fontId="14" fillId="0" borderId="77" xfId="0" applyFont="1" applyBorder="1" applyAlignment="1">
      <alignment horizontal="center" wrapText="1"/>
    </xf>
    <xf numFmtId="0" fontId="14" fillId="0" borderId="66" xfId="0" applyFont="1" applyBorder="1" applyAlignment="1">
      <alignment horizontal="center" wrapText="1"/>
    </xf>
    <xf numFmtId="0" fontId="14" fillId="0" borderId="80" xfId="0" applyFont="1" applyBorder="1" applyAlignment="1">
      <alignment horizontal="center" wrapText="1"/>
    </xf>
    <xf numFmtId="0" fontId="14" fillId="0" borderId="81" xfId="0" applyFont="1" applyBorder="1" applyAlignment="1">
      <alignment horizontal="center" wrapText="1"/>
    </xf>
    <xf numFmtId="0" fontId="14" fillId="12" borderId="81" xfId="0" applyFont="1" applyFill="1" applyBorder="1" applyAlignment="1">
      <alignment horizontal="left" vertical="center"/>
    </xf>
    <xf numFmtId="0" fontId="14" fillId="12" borderId="82" xfId="0" applyFont="1" applyFill="1" applyBorder="1" applyAlignment="1">
      <alignment horizontal="left" vertical="center"/>
    </xf>
    <xf numFmtId="0" fontId="14" fillId="12" borderId="88" xfId="0" applyFont="1" applyFill="1" applyBorder="1" applyAlignment="1">
      <alignment horizontal="left" vertical="center"/>
    </xf>
    <xf numFmtId="0" fontId="14" fillId="0" borderId="77" xfId="0" applyFont="1" applyBorder="1" applyAlignment="1">
      <alignment horizontal="center"/>
    </xf>
    <xf numFmtId="0" fontId="14" fillId="0" borderId="66" xfId="0" applyFont="1" applyBorder="1" applyAlignment="1">
      <alignment horizontal="center"/>
    </xf>
    <xf numFmtId="0" fontId="14" fillId="0" borderId="81" xfId="0" applyFont="1" applyBorder="1" applyAlignment="1">
      <alignment horizontal="center"/>
    </xf>
    <xf numFmtId="0" fontId="14" fillId="0" borderId="19" xfId="0" applyFont="1" applyBorder="1" applyAlignment="1">
      <alignment horizontal="center"/>
    </xf>
    <xf numFmtId="0" fontId="7" fillId="0" borderId="51" xfId="0" applyFont="1" applyBorder="1" applyAlignment="1">
      <alignment horizontal="left" vertical="center"/>
    </xf>
    <xf numFmtId="0" fontId="7" fillId="0" borderId="54" xfId="0" applyFont="1" applyBorder="1" applyAlignment="1">
      <alignment horizontal="left" vertical="center"/>
    </xf>
    <xf numFmtId="0" fontId="13" fillId="13" borderId="1" xfId="0" applyFont="1" applyFill="1" applyBorder="1" applyAlignment="1">
      <alignment horizontal="left" vertical="center"/>
    </xf>
    <xf numFmtId="0" fontId="13" fillId="13" borderId="2" xfId="0" applyFont="1" applyFill="1" applyBorder="1" applyAlignment="1">
      <alignment horizontal="left" vertical="center"/>
    </xf>
    <xf numFmtId="0" fontId="13" fillId="13" borderId="3" xfId="0" applyFont="1" applyFill="1" applyBorder="1" applyAlignment="1">
      <alignment horizontal="left" vertical="center"/>
    </xf>
    <xf numFmtId="0" fontId="14" fillId="11" borderId="12" xfId="0" applyFont="1" applyFill="1" applyBorder="1" applyAlignment="1">
      <alignment horizontal="center"/>
    </xf>
    <xf numFmtId="0" fontId="14" fillId="0" borderId="92" xfId="0" applyFont="1" applyBorder="1" applyAlignment="1">
      <alignment horizontal="center"/>
    </xf>
    <xf numFmtId="0" fontId="7" fillId="0" borderId="50"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13" fillId="0" borderId="83" xfId="0" applyFont="1" applyBorder="1" applyAlignment="1">
      <alignment horizontal="left"/>
    </xf>
    <xf numFmtId="0" fontId="13" fillId="0" borderId="80" xfId="0" applyFont="1" applyBorder="1" applyAlignment="1">
      <alignment horizontal="left"/>
    </xf>
    <xf numFmtId="0" fontId="13" fillId="0" borderId="92" xfId="0" applyFont="1" applyBorder="1" applyAlignment="1">
      <alignment horizontal="left"/>
    </xf>
    <xf numFmtId="0" fontId="7" fillId="0" borderId="80" xfId="0" applyFont="1" applyBorder="1" applyAlignment="1">
      <alignment horizontal="left" vertical="top" wrapText="1"/>
    </xf>
    <xf numFmtId="0" fontId="7" fillId="0" borderId="92" xfId="0" applyFont="1" applyBorder="1" applyAlignment="1">
      <alignment horizontal="left" vertical="top" wrapText="1"/>
    </xf>
    <xf numFmtId="0" fontId="14" fillId="12" borderId="103" xfId="0" quotePrefix="1" applyFont="1" applyFill="1" applyBorder="1" applyAlignment="1">
      <alignment horizontal="center" vertical="center"/>
    </xf>
    <xf numFmtId="0" fontId="14" fillId="0" borderId="1" xfId="0" quotePrefix="1" applyFont="1" applyBorder="1" applyAlignment="1">
      <alignment horizontal="left" vertical="center"/>
    </xf>
    <xf numFmtId="0" fontId="14" fillId="0" borderId="2" xfId="0" quotePrefix="1" applyFont="1" applyBorder="1" applyAlignment="1">
      <alignment horizontal="left" vertical="center"/>
    </xf>
    <xf numFmtId="0" fontId="14" fillId="0" borderId="3" xfId="0" quotePrefix="1" applyFont="1" applyBorder="1" applyAlignment="1">
      <alignment horizontal="left" vertical="center"/>
    </xf>
    <xf numFmtId="0" fontId="11" fillId="13" borderId="1" xfId="0" applyFont="1" applyFill="1" applyBorder="1" applyAlignment="1">
      <alignment horizontal="center" vertical="center"/>
    </xf>
    <xf numFmtId="0" fontId="11" fillId="13" borderId="2" xfId="0" applyFont="1" applyFill="1" applyBorder="1" applyAlignment="1">
      <alignment horizontal="center" vertical="center"/>
    </xf>
    <xf numFmtId="0" fontId="11" fillId="13" borderId="3" xfId="0" applyFont="1" applyFill="1" applyBorder="1" applyAlignment="1">
      <alignment horizontal="center" vertical="center"/>
    </xf>
    <xf numFmtId="0" fontId="14" fillId="12" borderId="80" xfId="0" applyFont="1" applyFill="1" applyBorder="1" applyAlignment="1">
      <alignment horizontal="left" vertical="center" wrapText="1"/>
    </xf>
    <xf numFmtId="0" fontId="14" fillId="12" borderId="92" xfId="0" applyFont="1" applyFill="1" applyBorder="1" applyAlignment="1">
      <alignment horizontal="left" vertical="center" wrapText="1"/>
    </xf>
    <xf numFmtId="0" fontId="14" fillId="12" borderId="18" xfId="0" applyFont="1" applyFill="1" applyBorder="1" applyAlignment="1">
      <alignment horizontal="left" vertical="center" wrapText="1"/>
    </xf>
    <xf numFmtId="0" fontId="14" fillId="12" borderId="72" xfId="0" applyFont="1" applyFill="1" applyBorder="1" applyAlignment="1">
      <alignment horizontal="left" vertical="center" wrapText="1"/>
    </xf>
    <xf numFmtId="0" fontId="13" fillId="0" borderId="67" xfId="0" applyFont="1" applyBorder="1" applyAlignment="1">
      <alignment horizontal="left"/>
    </xf>
    <xf numFmtId="0" fontId="13" fillId="0" borderId="77" xfId="0" applyFont="1" applyBorder="1" applyAlignment="1">
      <alignment horizontal="left"/>
    </xf>
    <xf numFmtId="0" fontId="13" fillId="0" borderId="102" xfId="0" applyFont="1" applyBorder="1" applyAlignment="1">
      <alignment horizontal="left"/>
    </xf>
    <xf numFmtId="0" fontId="32" fillId="2" borderId="91" xfId="0" applyFont="1" applyFill="1" applyBorder="1" applyAlignment="1">
      <alignment horizontal="right" vertical="center"/>
    </xf>
    <xf numFmtId="0" fontId="32" fillId="2" borderId="80" xfId="0" applyFont="1" applyFill="1" applyBorder="1" applyAlignment="1">
      <alignment horizontal="right" vertical="center"/>
    </xf>
    <xf numFmtId="0" fontId="32" fillId="2" borderId="81" xfId="0" applyFont="1" applyFill="1" applyBorder="1" applyAlignment="1">
      <alignment horizontal="right" vertical="center"/>
    </xf>
    <xf numFmtId="0" fontId="9" fillId="0" borderId="33"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44" xfId="0" applyFont="1" applyBorder="1" applyAlignment="1">
      <alignment horizontal="center" vertical="center"/>
    </xf>
    <xf numFmtId="0" fontId="9" fillId="0" borderId="22" xfId="0" applyFont="1" applyBorder="1" applyAlignment="1">
      <alignment horizontal="center" vertical="center"/>
    </xf>
    <xf numFmtId="0" fontId="9" fillId="0" borderId="40" xfId="0" applyFont="1" applyBorder="1" applyAlignment="1">
      <alignment horizontal="center" vertical="center"/>
    </xf>
    <xf numFmtId="0" fontId="3" fillId="0" borderId="0" xfId="0" applyFont="1" applyAlignment="1">
      <alignment horizontal="left" vertical="center"/>
    </xf>
    <xf numFmtId="0" fontId="9" fillId="0" borderId="74" xfId="0" applyFont="1" applyBorder="1" applyAlignment="1">
      <alignment horizontal="center" vertical="center"/>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51" xfId="0" applyFont="1" applyBorder="1" applyAlignment="1">
      <alignment horizontal="left" vertical="top" wrapText="1"/>
    </xf>
    <xf numFmtId="0" fontId="8" fillId="0" borderId="54" xfId="0" applyFont="1" applyBorder="1" applyAlignment="1">
      <alignment horizontal="left" vertical="top" wrapText="1"/>
    </xf>
    <xf numFmtId="0" fontId="32" fillId="2" borderId="90" xfId="0" applyFont="1" applyFill="1" applyBorder="1" applyAlignment="1">
      <alignment horizontal="right" vertical="center"/>
    </xf>
    <xf numFmtId="0" fontId="32" fillId="2" borderId="12" xfId="0" applyFont="1" applyFill="1" applyBorder="1" applyAlignment="1">
      <alignment horizontal="right" vertical="center"/>
    </xf>
    <xf numFmtId="0" fontId="32" fillId="2" borderId="13" xfId="0" applyFont="1" applyFill="1" applyBorder="1" applyAlignment="1">
      <alignment horizontal="right" vertical="center"/>
    </xf>
    <xf numFmtId="0" fontId="21" fillId="2" borderId="9" xfId="0" applyFont="1" applyFill="1" applyBorder="1" applyAlignment="1">
      <alignment horizontal="center" vertical="center"/>
    </xf>
    <xf numFmtId="0" fontId="21" fillId="2" borderId="15" xfId="0" applyFont="1" applyFill="1" applyBorder="1" applyAlignment="1">
      <alignment horizontal="center" vertical="center"/>
    </xf>
    <xf numFmtId="0" fontId="9" fillId="0" borderId="10" xfId="0" applyFont="1" applyBorder="1" applyAlignment="1">
      <alignment horizontal="left" vertical="center" wrapText="1"/>
    </xf>
    <xf numFmtId="0" fontId="5" fillId="0" borderId="0" xfId="0" applyFont="1" applyAlignment="1">
      <alignment horizontal="left" vertical="center"/>
    </xf>
    <xf numFmtId="0" fontId="32" fillId="2" borderId="93" xfId="0" applyFont="1" applyFill="1" applyBorder="1" applyAlignment="1">
      <alignment horizontal="right" vertical="center"/>
    </xf>
    <xf numFmtId="0" fontId="32" fillId="2" borderId="18" xfId="0" applyFont="1" applyFill="1" applyBorder="1" applyAlignment="1">
      <alignment horizontal="right" vertical="center"/>
    </xf>
    <xf numFmtId="0" fontId="32" fillId="2" borderId="19" xfId="0" applyFont="1" applyFill="1" applyBorder="1" applyAlignment="1">
      <alignment horizontal="right" vertical="center"/>
    </xf>
    <xf numFmtId="0" fontId="21" fillId="2" borderId="12" xfId="0" applyFont="1" applyFill="1" applyBorder="1" applyAlignment="1">
      <alignment horizontal="center" vertical="center" wrapText="1"/>
    </xf>
    <xf numFmtId="0" fontId="8" fillId="0" borderId="5" xfId="0" applyFont="1" applyBorder="1" applyAlignment="1">
      <alignment horizontal="left" vertical="top"/>
    </xf>
    <xf numFmtId="0" fontId="8" fillId="0" borderId="68" xfId="0" applyFont="1" applyBorder="1" applyAlignment="1">
      <alignment horizontal="left" vertical="top"/>
    </xf>
    <xf numFmtId="0" fontId="21" fillId="0" borderId="50" xfId="0" applyFont="1" applyBorder="1" applyAlignment="1">
      <alignment horizontal="left" vertical="center"/>
    </xf>
    <xf numFmtId="0" fontId="21" fillId="0" borderId="6" xfId="0" applyFont="1" applyBorder="1" applyAlignment="1">
      <alignment horizontal="left" vertical="center"/>
    </xf>
    <xf numFmtId="0" fontId="9" fillId="0" borderId="89" xfId="0" applyFont="1" applyBorder="1" applyAlignment="1">
      <alignment horizontal="left" vertical="center"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9" xfId="0" applyFont="1" applyFill="1" applyBorder="1" applyAlignment="1">
      <alignment horizontal="center" vertical="center"/>
    </xf>
    <xf numFmtId="0" fontId="26" fillId="6" borderId="69" xfId="0" applyFont="1" applyFill="1" applyBorder="1" applyAlignment="1">
      <alignment horizontal="center" vertical="center"/>
    </xf>
    <xf numFmtId="0" fontId="26" fillId="6" borderId="70" xfId="0" applyFont="1" applyFill="1" applyBorder="1" applyAlignment="1">
      <alignment horizontal="center" vertical="center"/>
    </xf>
    <xf numFmtId="0" fontId="15" fillId="7" borderId="104" xfId="0" applyFont="1" applyFill="1" applyBorder="1" applyAlignment="1">
      <alignment horizontal="left" vertical="center"/>
    </xf>
    <xf numFmtId="0" fontId="15" fillId="7" borderId="82" xfId="0" applyFont="1" applyFill="1" applyBorder="1" applyAlignment="1">
      <alignment horizontal="left" vertical="center"/>
    </xf>
    <xf numFmtId="0" fontId="15" fillId="7" borderId="83" xfId="0" applyFont="1" applyFill="1" applyBorder="1" applyAlignment="1">
      <alignment horizontal="left" vertical="center"/>
    </xf>
    <xf numFmtId="0" fontId="28" fillId="8" borderId="1" xfId="0" applyFont="1" applyFill="1" applyBorder="1" applyAlignment="1">
      <alignment horizontal="center" vertical="center"/>
    </xf>
    <xf numFmtId="0" fontId="28" fillId="8" borderId="97" xfId="0" applyFont="1" applyFill="1" applyBorder="1" applyAlignment="1">
      <alignment horizontal="center" vertical="center"/>
    </xf>
    <xf numFmtId="0" fontId="32" fillId="8" borderId="44" xfId="0" applyFont="1" applyFill="1" applyBorder="1" applyAlignment="1">
      <alignment horizontal="center" vertical="center"/>
    </xf>
    <xf numFmtId="0" fontId="32" fillId="8" borderId="109" xfId="0" applyFont="1" applyFill="1" applyBorder="1" applyAlignment="1">
      <alignment horizontal="center" vertical="center"/>
    </xf>
    <xf numFmtId="0" fontId="15" fillId="7" borderId="101" xfId="0" applyFont="1" applyFill="1" applyBorder="1" applyAlignment="1">
      <alignment horizontal="left" vertical="center"/>
    </xf>
    <xf numFmtId="0" fontId="15" fillId="7" borderId="86" xfId="0" applyFont="1" applyFill="1" applyBorder="1" applyAlignment="1">
      <alignment horizontal="left" vertical="center"/>
    </xf>
    <xf numFmtId="0" fontId="15" fillId="7" borderId="67" xfId="0" applyFont="1" applyFill="1" applyBorder="1" applyAlignment="1">
      <alignment horizontal="lef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15" fillId="8" borderId="82" xfId="0" applyFont="1" applyFill="1" applyBorder="1" applyAlignment="1">
      <alignment horizontal="left" vertical="top" wrapText="1"/>
    </xf>
    <xf numFmtId="0" fontId="15" fillId="8" borderId="83" xfId="0" applyFont="1" applyFill="1" applyBorder="1" applyAlignment="1">
      <alignment horizontal="left" vertical="top" wrapText="1"/>
    </xf>
    <xf numFmtId="0" fontId="28" fillId="2" borderId="15" xfId="0" applyFont="1" applyFill="1" applyBorder="1" applyAlignment="1">
      <alignment horizontal="left" vertical="center"/>
    </xf>
    <xf numFmtId="0" fontId="28" fillId="2" borderId="95" xfId="0" applyFont="1" applyFill="1" applyBorder="1" applyAlignment="1">
      <alignment horizontal="left" vertical="center"/>
    </xf>
    <xf numFmtId="0" fontId="28" fillId="2" borderId="96" xfId="0" applyFont="1" applyFill="1" applyBorder="1" applyAlignment="1">
      <alignment horizontal="left" vertical="center"/>
    </xf>
    <xf numFmtId="0" fontId="32" fillId="7" borderId="44" xfId="0" applyFont="1" applyFill="1" applyBorder="1" applyAlignment="1">
      <alignment horizontal="center" vertical="center"/>
    </xf>
    <xf numFmtId="0" fontId="32" fillId="7" borderId="109" xfId="0" applyFont="1" applyFill="1" applyBorder="1" applyAlignment="1">
      <alignment horizontal="center" vertical="center"/>
    </xf>
    <xf numFmtId="0" fontId="28" fillId="7" borderId="1" xfId="0" applyFont="1" applyFill="1" applyBorder="1" applyAlignment="1">
      <alignment horizontal="center" vertical="center"/>
    </xf>
    <xf numFmtId="0" fontId="28" fillId="7" borderId="97" xfId="0" applyFont="1" applyFill="1" applyBorder="1" applyAlignment="1">
      <alignment horizontal="center" vertical="center"/>
    </xf>
    <xf numFmtId="10" fontId="32" fillId="7" borderId="108" xfId="0" applyNumberFormat="1" applyFont="1" applyFill="1" applyBorder="1" applyAlignment="1">
      <alignment horizontal="center" vertical="center"/>
    </xf>
    <xf numFmtId="10" fontId="32" fillId="7" borderId="110" xfId="0" applyNumberFormat="1" applyFont="1" applyFill="1" applyBorder="1" applyAlignment="1">
      <alignment horizontal="center" vertical="center"/>
    </xf>
    <xf numFmtId="10" fontId="32" fillId="8" borderId="108" xfId="0" applyNumberFormat="1" applyFont="1" applyFill="1" applyBorder="1" applyAlignment="1">
      <alignment horizontal="center" vertical="center"/>
    </xf>
    <xf numFmtId="10" fontId="32" fillId="8" borderId="110" xfId="0" applyNumberFormat="1" applyFont="1" applyFill="1" applyBorder="1" applyAlignment="1">
      <alignment horizontal="center" vertical="center"/>
    </xf>
    <xf numFmtId="0" fontId="32" fillId="7" borderId="11" xfId="0" applyFont="1" applyFill="1" applyBorder="1" applyAlignment="1">
      <alignment horizontal="center" vertical="center"/>
    </xf>
    <xf numFmtId="0" fontId="32" fillId="7" borderId="17" xfId="0" applyFont="1" applyFill="1" applyBorder="1" applyAlignment="1">
      <alignment horizontal="center" vertical="center"/>
    </xf>
    <xf numFmtId="0" fontId="15" fillId="7" borderId="105" xfId="0" applyFont="1" applyFill="1" applyBorder="1" applyAlignment="1">
      <alignment horizontal="left" vertical="center"/>
    </xf>
    <xf numFmtId="0" fontId="15" fillId="7" borderId="84" xfId="0" applyFont="1" applyFill="1" applyBorder="1" applyAlignment="1">
      <alignment horizontal="left" vertical="center"/>
    </xf>
    <xf numFmtId="0" fontId="15" fillId="7" borderId="85" xfId="0" applyFont="1" applyFill="1" applyBorder="1" applyAlignment="1">
      <alignment horizontal="left" vertical="center"/>
    </xf>
    <xf numFmtId="0" fontId="32" fillId="7" borderId="50" xfId="0" applyFont="1" applyFill="1" applyBorder="1" applyAlignment="1">
      <alignment horizontal="left" vertical="center"/>
    </xf>
    <xf numFmtId="0" fontId="32" fillId="7" borderId="6" xfId="0" applyFont="1" applyFill="1" applyBorder="1" applyAlignment="1">
      <alignment horizontal="left" vertical="center"/>
    </xf>
    <xf numFmtId="0" fontId="32" fillId="7" borderId="51" xfId="0" applyFont="1" applyFill="1" applyBorder="1" applyAlignment="1">
      <alignment horizontal="left" vertical="center"/>
    </xf>
    <xf numFmtId="0" fontId="32" fillId="7" borderId="54" xfId="0" applyFont="1" applyFill="1" applyBorder="1" applyAlignment="1">
      <alignment horizontal="left" vertical="center"/>
    </xf>
    <xf numFmtId="0" fontId="39" fillId="0" borderId="81" xfId="0" applyFont="1" applyBorder="1" applyAlignment="1">
      <alignment horizontal="left" vertical="center"/>
    </xf>
    <xf numFmtId="0" fontId="39" fillId="0" borderId="82" xfId="0" applyFont="1" applyBorder="1" applyAlignment="1">
      <alignment horizontal="left" vertical="center"/>
    </xf>
    <xf numFmtId="0" fontId="39" fillId="0" borderId="83" xfId="0" applyFont="1" applyBorder="1" applyAlignment="1">
      <alignment horizontal="left" vertical="center"/>
    </xf>
    <xf numFmtId="0" fontId="39" fillId="0" borderId="81" xfId="0" applyFont="1" applyBorder="1" applyAlignment="1">
      <alignment horizontal="left" vertical="center" wrapText="1"/>
    </xf>
    <xf numFmtId="0" fontId="39" fillId="0" borderId="82" xfId="0" applyFont="1" applyBorder="1" applyAlignment="1">
      <alignment horizontal="left" vertical="center" wrapText="1"/>
    </xf>
    <xf numFmtId="0" fontId="39" fillId="0" borderId="83" xfId="0" applyFont="1" applyBorder="1" applyAlignment="1">
      <alignment horizontal="left" vertical="center" wrapText="1"/>
    </xf>
    <xf numFmtId="0" fontId="39" fillId="0" borderId="25" xfId="0" applyFont="1" applyBorder="1" applyAlignment="1">
      <alignment horizontal="left" vertical="center" wrapText="1"/>
    </xf>
    <xf numFmtId="0" fontId="39" fillId="0" borderId="0" xfId="0" applyFont="1" applyBorder="1" applyAlignment="1">
      <alignment horizontal="left" vertical="center" wrapText="1"/>
    </xf>
    <xf numFmtId="0" fontId="39" fillId="0" borderId="65" xfId="0" applyFont="1" applyBorder="1" applyAlignment="1">
      <alignment horizontal="left" vertical="center" wrapText="1"/>
    </xf>
    <xf numFmtId="0" fontId="39" fillId="0" borderId="46" xfId="0" applyFont="1" applyBorder="1" applyAlignment="1">
      <alignment horizontal="left" vertical="center" wrapText="1"/>
    </xf>
    <xf numFmtId="0" fontId="39" fillId="0" borderId="84" xfId="0" applyFont="1" applyBorder="1" applyAlignment="1">
      <alignment horizontal="left" vertical="center" wrapText="1"/>
    </xf>
    <xf numFmtId="0" fontId="39" fillId="0" borderId="85" xfId="0" applyFont="1" applyBorder="1" applyAlignment="1">
      <alignment horizontal="left" vertical="center" wrapText="1"/>
    </xf>
    <xf numFmtId="0" fontId="5" fillId="0" borderId="86" xfId="0" applyFont="1" applyBorder="1" applyAlignment="1">
      <alignment horizontal="left" vertical="center"/>
    </xf>
    <xf numFmtId="0" fontId="37" fillId="0" borderId="0" xfId="0" applyFont="1" applyAlignment="1">
      <alignment horizontal="left" vertical="center"/>
    </xf>
    <xf numFmtId="0" fontId="39" fillId="0" borderId="66" xfId="0" applyFont="1" applyBorder="1" applyAlignment="1">
      <alignment horizontal="left" vertical="center" wrapText="1"/>
    </xf>
    <xf numFmtId="0" fontId="39" fillId="0" borderId="86" xfId="0" applyFont="1" applyBorder="1" applyAlignment="1">
      <alignment horizontal="left" vertical="center" wrapText="1"/>
    </xf>
    <xf numFmtId="0" fontId="39" fillId="0" borderId="67" xfId="0" applyFont="1" applyBorder="1" applyAlignment="1">
      <alignment horizontal="left" vertical="center" wrapText="1"/>
    </xf>
    <xf numFmtId="0" fontId="13" fillId="2" borderId="81" xfId="0" applyFont="1" applyFill="1" applyBorder="1" applyAlignment="1">
      <alignment horizontal="left" vertical="center"/>
    </xf>
    <xf numFmtId="0" fontId="13" fillId="2" borderId="82" xfId="0" applyFont="1" applyFill="1" applyBorder="1" applyAlignment="1">
      <alignment horizontal="left" vertical="center"/>
    </xf>
    <xf numFmtId="0" fontId="13" fillId="2" borderId="83" xfId="0" applyFont="1" applyFill="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551593</xdr:colOff>
      <xdr:row>1</xdr:row>
      <xdr:rowOff>81557</xdr:rowOff>
    </xdr:from>
    <xdr:to>
      <xdr:col>9</xdr:col>
      <xdr:colOff>3162300</xdr:colOff>
      <xdr:row>4</xdr:row>
      <xdr:rowOff>1</xdr:rowOff>
    </xdr:to>
    <xdr:pic>
      <xdr:nvPicPr>
        <xdr:cNvPr id="2" name="Picture 1" descr=" ">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19258693" y="253007"/>
          <a:ext cx="2610707" cy="1575794"/>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V84"/>
  <sheetViews>
    <sheetView tabSelected="1" topLeftCell="B2" zoomScale="50" workbookViewId="0">
      <selection activeCell="D12" sqref="D12:J12"/>
    </sheetView>
  </sheetViews>
  <sheetFormatPr defaultColWidth="9" defaultRowHeight="12.75" x14ac:dyDescent="0.2"/>
  <cols>
    <col min="1" max="1" width="3.5703125" style="1" customWidth="1"/>
    <col min="2" max="2" width="6" style="1" customWidth="1"/>
    <col min="3" max="3" width="51.42578125" style="1" customWidth="1"/>
    <col min="4" max="4" width="118.85546875" style="1" customWidth="1"/>
    <col min="5" max="5" width="18.28515625" style="2" customWidth="1"/>
    <col min="6" max="6" width="25.28515625" style="2" customWidth="1"/>
    <col min="7" max="7" width="15.42578125" style="1" customWidth="1"/>
    <col min="8" max="8" width="18.85546875" style="1" customWidth="1"/>
    <col min="9" max="9" width="24.140625" style="2" customWidth="1"/>
    <col min="10" max="10" width="52.140625" style="2" customWidth="1"/>
    <col min="11" max="11" width="10.140625" style="2" hidden="1"/>
    <col min="12" max="12" width="16.5703125" style="1" hidden="1"/>
    <col min="13" max="14" width="15.5703125" style="1" hidden="1"/>
    <col min="15" max="15" width="5.7109375" style="1" hidden="1"/>
    <col min="16" max="16" width="2.5703125" style="1" hidden="1" customWidth="1"/>
    <col min="17" max="17" width="23.7109375" style="1" customWidth="1"/>
    <col min="18" max="256" width="9.140625" style="1" customWidth="1"/>
  </cols>
  <sheetData>
    <row r="2" spans="2:16" ht="45" x14ac:dyDescent="0.2">
      <c r="B2" s="531" t="s">
        <v>248</v>
      </c>
      <c r="C2" s="531"/>
      <c r="D2" s="531"/>
      <c r="E2" s="531"/>
      <c r="F2" s="531"/>
      <c r="G2" s="531"/>
      <c r="H2" s="531"/>
      <c r="I2" s="531"/>
      <c r="J2" s="531"/>
      <c r="K2" s="531"/>
      <c r="L2" s="531"/>
      <c r="M2" s="531"/>
      <c r="N2" s="531"/>
      <c r="O2" s="3"/>
    </row>
    <row r="3" spans="2:16" ht="42" x14ac:dyDescent="0.2">
      <c r="B3" s="532" t="s">
        <v>206</v>
      </c>
      <c r="C3" s="532"/>
      <c r="D3" s="532"/>
      <c r="E3" s="532"/>
      <c r="F3" s="532"/>
      <c r="G3" s="532"/>
      <c r="H3" s="532"/>
      <c r="I3" s="532"/>
      <c r="J3" s="532"/>
      <c r="K3" s="532"/>
      <c r="L3" s="532"/>
      <c r="M3" s="532"/>
      <c r="N3" s="532"/>
      <c r="O3" s="500"/>
    </row>
    <row r="4" spans="2:16" ht="42.75" customHeight="1" x14ac:dyDescent="0.2">
      <c r="B4" s="532" t="s">
        <v>315</v>
      </c>
      <c r="C4" s="532"/>
      <c r="D4" s="532"/>
      <c r="E4" s="532"/>
      <c r="F4" s="532"/>
      <c r="G4" s="532"/>
      <c r="H4" s="532"/>
      <c r="I4" s="532"/>
      <c r="J4" s="532"/>
      <c r="K4" s="532"/>
      <c r="L4" s="532"/>
      <c r="M4" s="532"/>
      <c r="N4" s="532"/>
      <c r="O4" s="4"/>
    </row>
    <row r="5" spans="2:16" ht="20.100000000000001" customHeight="1" thickBot="1" x14ac:dyDescent="0.25">
      <c r="B5" s="531"/>
      <c r="C5" s="531"/>
      <c r="D5" s="531"/>
      <c r="E5" s="531"/>
      <c r="F5" s="531"/>
      <c r="G5" s="531"/>
      <c r="H5" s="531"/>
      <c r="I5" s="531"/>
      <c r="J5" s="531"/>
      <c r="K5" s="531"/>
      <c r="L5" s="531"/>
      <c r="M5" s="531"/>
      <c r="N5" s="531"/>
      <c r="O5" s="4"/>
    </row>
    <row r="6" spans="2:16" ht="39.950000000000003" customHeight="1" thickBot="1" x14ac:dyDescent="0.25">
      <c r="B6" s="538" t="s">
        <v>223</v>
      </c>
      <c r="C6" s="539"/>
      <c r="D6" s="539"/>
      <c r="E6" s="539"/>
      <c r="F6" s="539"/>
      <c r="G6" s="539"/>
      <c r="H6" s="539"/>
      <c r="I6" s="539"/>
      <c r="J6" s="540"/>
      <c r="K6" s="5"/>
      <c r="L6" s="5"/>
      <c r="M6" s="5"/>
      <c r="N6" s="5"/>
      <c r="O6" s="6"/>
    </row>
    <row r="7" spans="2:16" ht="30" customHeight="1" thickBot="1" x14ac:dyDescent="0.25">
      <c r="B7" s="431">
        <v>1</v>
      </c>
      <c r="C7" s="7" t="s">
        <v>215</v>
      </c>
      <c r="D7" s="541" t="s">
        <v>225</v>
      </c>
      <c r="E7" s="541"/>
      <c r="F7" s="541"/>
      <c r="G7" s="541"/>
      <c r="H7" s="541"/>
      <c r="I7" s="541"/>
      <c r="J7" s="542"/>
      <c r="K7" s="9"/>
      <c r="L7" s="10"/>
      <c r="M7" s="10"/>
      <c r="N7" s="11"/>
      <c r="O7" s="12"/>
      <c r="P7" s="13"/>
    </row>
    <row r="8" spans="2:16" ht="50.1" customHeight="1" thickBot="1" x14ac:dyDescent="0.25">
      <c r="B8" s="431"/>
      <c r="C8" s="7"/>
      <c r="D8" s="541" t="s">
        <v>249</v>
      </c>
      <c r="E8" s="541"/>
      <c r="F8" s="541"/>
      <c r="G8" s="541"/>
      <c r="H8" s="541"/>
      <c r="I8" s="541"/>
      <c r="J8" s="542"/>
      <c r="K8" s="9"/>
      <c r="L8" s="10"/>
      <c r="M8" s="10"/>
      <c r="N8" s="11"/>
      <c r="O8" s="12"/>
      <c r="P8" s="13"/>
    </row>
    <row r="9" spans="2:16" ht="50.1" customHeight="1" thickBot="1" x14ac:dyDescent="0.25">
      <c r="B9" s="431"/>
      <c r="C9" s="7"/>
      <c r="D9" s="541" t="s">
        <v>224</v>
      </c>
      <c r="E9" s="541"/>
      <c r="F9" s="541"/>
      <c r="G9" s="541"/>
      <c r="H9" s="541"/>
      <c r="I9" s="541"/>
      <c r="J9" s="542"/>
      <c r="K9" s="9"/>
      <c r="L9" s="10"/>
      <c r="M9" s="10"/>
      <c r="N9" s="11"/>
      <c r="O9" s="12"/>
      <c r="P9" s="13"/>
    </row>
    <row r="10" spans="2:16" ht="50.1" customHeight="1" thickBot="1" x14ac:dyDescent="0.25">
      <c r="B10" s="432">
        <v>2</v>
      </c>
      <c r="C10" s="14" t="s">
        <v>216</v>
      </c>
      <c r="D10" s="541" t="s">
        <v>250</v>
      </c>
      <c r="E10" s="541"/>
      <c r="F10" s="541"/>
      <c r="G10" s="541"/>
      <c r="H10" s="541"/>
      <c r="I10" s="541"/>
      <c r="J10" s="542"/>
      <c r="K10" s="9"/>
      <c r="L10" s="10"/>
      <c r="M10" s="10"/>
      <c r="N10" s="11"/>
      <c r="O10" s="12"/>
      <c r="P10" s="13"/>
    </row>
    <row r="11" spans="2:16" ht="30" customHeight="1" thickBot="1" x14ac:dyDescent="0.25">
      <c r="B11" s="432">
        <v>3</v>
      </c>
      <c r="C11" s="8" t="s">
        <v>217</v>
      </c>
      <c r="D11" s="541" t="s">
        <v>251</v>
      </c>
      <c r="E11" s="541"/>
      <c r="F11" s="541"/>
      <c r="G11" s="541"/>
      <c r="H11" s="541"/>
      <c r="I11" s="541"/>
      <c r="J11" s="542"/>
      <c r="K11" s="9"/>
      <c r="L11" s="10"/>
      <c r="M11" s="10"/>
      <c r="N11" s="11"/>
      <c r="O11" s="12"/>
      <c r="P11" s="13"/>
    </row>
    <row r="12" spans="2:16" ht="50.1" customHeight="1" thickBot="1" x14ac:dyDescent="0.25">
      <c r="B12" s="432">
        <v>4</v>
      </c>
      <c r="C12" s="8" t="s">
        <v>218</v>
      </c>
      <c r="D12" s="541" t="s">
        <v>252</v>
      </c>
      <c r="E12" s="541"/>
      <c r="F12" s="541"/>
      <c r="G12" s="541"/>
      <c r="H12" s="541"/>
      <c r="I12" s="541"/>
      <c r="J12" s="542"/>
      <c r="K12" s="9"/>
      <c r="L12" s="10"/>
      <c r="M12" s="10"/>
      <c r="N12" s="11"/>
      <c r="O12" s="12"/>
      <c r="P12" s="13"/>
    </row>
    <row r="13" spans="2:16" ht="50.1" customHeight="1" thickBot="1" x14ac:dyDescent="0.25">
      <c r="B13" s="432">
        <v>5</v>
      </c>
      <c r="C13" s="8" t="s">
        <v>219</v>
      </c>
      <c r="D13" s="541" t="s">
        <v>253</v>
      </c>
      <c r="E13" s="541"/>
      <c r="F13" s="541"/>
      <c r="G13" s="541"/>
      <c r="H13" s="541"/>
      <c r="I13" s="541"/>
      <c r="J13" s="542"/>
      <c r="K13" s="9"/>
      <c r="L13" s="10"/>
      <c r="M13" s="10"/>
      <c r="N13" s="11"/>
      <c r="O13" s="12"/>
      <c r="P13" s="13"/>
    </row>
    <row r="14" spans="2:16" ht="30" customHeight="1" thickBot="1" x14ac:dyDescent="0.25">
      <c r="B14" s="432">
        <v>6</v>
      </c>
      <c r="C14" s="8" t="s">
        <v>220</v>
      </c>
      <c r="D14" s="541" t="s">
        <v>254</v>
      </c>
      <c r="E14" s="541"/>
      <c r="F14" s="541"/>
      <c r="G14" s="541"/>
      <c r="H14" s="541"/>
      <c r="I14" s="541"/>
      <c r="J14" s="542"/>
      <c r="K14" s="9"/>
      <c r="L14" s="10"/>
      <c r="M14" s="10"/>
      <c r="N14" s="11"/>
      <c r="O14" s="12"/>
      <c r="P14" s="13"/>
    </row>
    <row r="15" spans="2:16" ht="30" customHeight="1" thickBot="1" x14ac:dyDescent="0.25">
      <c r="B15" s="433">
        <v>7</v>
      </c>
      <c r="C15" s="430" t="s">
        <v>221</v>
      </c>
      <c r="D15" s="552" t="s">
        <v>255</v>
      </c>
      <c r="E15" s="552"/>
      <c r="F15" s="552"/>
      <c r="G15" s="552"/>
      <c r="H15" s="552"/>
      <c r="I15" s="552"/>
      <c r="J15" s="553"/>
      <c r="K15" s="9"/>
      <c r="L15" s="10"/>
      <c r="M15" s="10"/>
      <c r="N15" s="11"/>
      <c r="O15" s="12"/>
      <c r="P15" s="13"/>
    </row>
    <row r="16" spans="2:16" ht="15" customHeight="1" thickBot="1" x14ac:dyDescent="0.25">
      <c r="B16" s="15"/>
      <c r="C16" s="8"/>
      <c r="D16" s="8"/>
      <c r="E16" s="8"/>
      <c r="F16" s="8"/>
      <c r="G16" s="8"/>
      <c r="H16" s="8"/>
      <c r="I16" s="8"/>
      <c r="J16" s="8"/>
      <c r="K16" s="9"/>
      <c r="L16" s="10"/>
      <c r="M16" s="10"/>
      <c r="N16" s="11"/>
      <c r="O16" s="12"/>
      <c r="P16" s="13"/>
    </row>
    <row r="17" spans="2:23" ht="46.5" customHeight="1" thickBot="1" x14ac:dyDescent="0.25">
      <c r="B17" s="533" t="s">
        <v>259</v>
      </c>
      <c r="C17" s="533"/>
      <c r="D17" s="533"/>
      <c r="E17" s="533"/>
      <c r="F17" s="533"/>
      <c r="G17" s="533"/>
      <c r="H17" s="533"/>
      <c r="I17" s="533"/>
      <c r="J17" s="16"/>
      <c r="K17" s="9"/>
      <c r="L17" s="10"/>
      <c r="M17" s="10"/>
      <c r="N17" s="11"/>
      <c r="O17" s="12"/>
      <c r="P17" s="13"/>
    </row>
    <row r="18" spans="2:23" ht="49.5" customHeight="1" thickBot="1" x14ac:dyDescent="0.45">
      <c r="B18" s="534" t="s">
        <v>18</v>
      </c>
      <c r="C18" s="17" t="s">
        <v>99</v>
      </c>
      <c r="D18" s="18" t="s">
        <v>37</v>
      </c>
      <c r="E18" s="19" t="s">
        <v>1</v>
      </c>
      <c r="F18" s="20" t="s">
        <v>230</v>
      </c>
      <c r="G18" s="536" t="s">
        <v>29</v>
      </c>
      <c r="H18" s="537"/>
      <c r="I18" s="21" t="s">
        <v>214</v>
      </c>
      <c r="J18" s="554" t="s">
        <v>222</v>
      </c>
      <c r="K18" s="9"/>
      <c r="L18" s="10"/>
      <c r="M18" s="10"/>
      <c r="N18" s="11"/>
      <c r="O18" s="12"/>
      <c r="P18" s="22"/>
    </row>
    <row r="19" spans="2:23" ht="25.5" customHeight="1" thickBot="1" x14ac:dyDescent="0.25">
      <c r="B19" s="535"/>
      <c r="C19" s="23"/>
      <c r="D19" s="24" t="s">
        <v>256</v>
      </c>
      <c r="E19" s="25" t="s">
        <v>2</v>
      </c>
      <c r="F19" s="25" t="s">
        <v>28</v>
      </c>
      <c r="G19" s="25" t="s">
        <v>71</v>
      </c>
      <c r="H19" s="26" t="s">
        <v>14</v>
      </c>
      <c r="I19" s="27" t="s">
        <v>15</v>
      </c>
      <c r="J19" s="555"/>
      <c r="K19" s="9"/>
      <c r="L19" s="10"/>
      <c r="M19" s="10"/>
      <c r="N19" s="11"/>
      <c r="O19" s="12"/>
      <c r="P19" s="22"/>
      <c r="Q19" s="28"/>
    </row>
    <row r="20" spans="2:23" ht="25.5" customHeight="1" x14ac:dyDescent="0.2">
      <c r="B20" s="501" t="s">
        <v>226</v>
      </c>
      <c r="C20" s="29"/>
      <c r="D20" s="30"/>
      <c r="E20" s="30"/>
      <c r="F20" s="30"/>
      <c r="G20" s="30"/>
      <c r="H20" s="30"/>
      <c r="I20" s="428"/>
      <c r="J20" s="429"/>
      <c r="K20" s="9"/>
      <c r="L20" s="10"/>
      <c r="M20" s="10"/>
      <c r="N20" s="11"/>
      <c r="O20" s="12"/>
      <c r="P20" s="13"/>
      <c r="W20" s="31"/>
    </row>
    <row r="21" spans="2:23" ht="24.75" customHeight="1" x14ac:dyDescent="0.2">
      <c r="B21" s="548">
        <v>1</v>
      </c>
      <c r="C21" s="543" t="s">
        <v>22</v>
      </c>
      <c r="D21" s="32" t="s">
        <v>23</v>
      </c>
      <c r="E21" s="33" t="s">
        <v>3</v>
      </c>
      <c r="F21" s="33" t="s">
        <v>208</v>
      </c>
      <c r="G21" s="34">
        <v>5</v>
      </c>
      <c r="H21" s="35" t="s">
        <v>245</v>
      </c>
      <c r="I21" s="36">
        <v>30</v>
      </c>
      <c r="J21" s="37" t="s">
        <v>234</v>
      </c>
      <c r="K21" s="38">
        <f>I21*G21</f>
        <v>150</v>
      </c>
      <c r="L21" s="39">
        <f>IF(RIGHT(H21,7)="5 TAHUN",K21/5,IF(RIGHT(H21,7)="3 TAHUN",K21/3,IF(RIGHT(H21,7)="2 TAHUN",K21/2,IF(RIGHT(H21,5)="TAHUN",K21*1,IF(RIGHT(H21,7)="6 BULAN",K21*2,IF(RIGHT(H21,7)="3 BULAN",K21*4,IF(RIGHT(H21,5)="BULAN",K21*12,IF(RIGHT(H21,6)="MINGGU",K21*52,IF(RIGHT(H21,4)="HARI",K21*240,0)))))))))</f>
        <v>600</v>
      </c>
      <c r="M21" s="40">
        <f>IF(RIGHT(H21,7)="5 TAHUN",K21/1200,IF(RIGHT(H21,7)="3 TAHUN",K21/720,IF(RIGHT(H21,7)="2 TAHUN",K21/480,IF(RIGHT(H21,5)="TAHUN",K21/240,IF(RIGHT(H21,7)="6 BULAN",K21/120,IF(RIGHT(H21,7)="3 BULAN",K21/60,IF(RIGHT(H21,5)="BULAN",K21/20,IF(RIGHT(H21,6)="MINGGU",K21/5,IF(RIGHT(H21,4)="HARI",K21*1,0)))))))))</f>
        <v>2.5</v>
      </c>
      <c r="N21" s="41">
        <f>M21/300</f>
        <v>8.3333333333333332E-3</v>
      </c>
      <c r="O21" s="42"/>
      <c r="P21" s="43">
        <f>L21/72000</f>
        <v>8.3333333333333332E-3</v>
      </c>
    </row>
    <row r="22" spans="2:23" ht="24.75" customHeight="1" x14ac:dyDescent="0.2">
      <c r="B22" s="548"/>
      <c r="C22" s="543"/>
      <c r="D22" s="44" t="s">
        <v>24</v>
      </c>
      <c r="E22" s="45" t="s">
        <v>60</v>
      </c>
      <c r="F22" s="45" t="s">
        <v>41</v>
      </c>
      <c r="G22" s="46">
        <v>2</v>
      </c>
      <c r="H22" s="47" t="s">
        <v>246</v>
      </c>
      <c r="I22" s="48">
        <v>20</v>
      </c>
      <c r="J22" s="49" t="s">
        <v>236</v>
      </c>
      <c r="K22" s="50">
        <f>I22*G22</f>
        <v>40</v>
      </c>
      <c r="L22" s="51">
        <f>IF(RIGHT(H22,7)="5 TAHUN",K22/5,IF(RIGHT(H22,7)="3 TAHUN",K22/3,IF(RIGHT(H22,7)="2 TAHUN",K22/2,IF(RIGHT(H22,5)="TAHUN",K22*1,IF(RIGHT(H22,7)="6 BULAN",K22*2,IF(RIGHT(H22,7)="3 BULAN",K22*4,IF(RIGHT(H22,5)="BULAN",K22*12,IF(RIGHT(H22,6)="MINGGU",K22*52,IF(RIGHT(H22,4)="HARI",K22*240,0)))))))))</f>
        <v>2080</v>
      </c>
      <c r="M22" s="52">
        <f>IF(RIGHT(H22,7)="5 TAHUN",K22/1200,IF(RIGHT(H22,7)="3 TAHUN",K22/720,IF(RIGHT(H22,7)="2 TAHUN",K22/480,IF(RIGHT(H22,5)="TAHUN",K22/240,IF(RIGHT(H22,7)="6 BULAN",K22/120,IF(RIGHT(H22,7)="3 BULAN",K22/60,IF(RIGHT(H22,5)="BULAN",K22/20,IF(RIGHT(H22,6)="MINGGU",K22/5,IF(RIGHT(H22,4)="HARI",K22*1,0)))))))))</f>
        <v>8</v>
      </c>
      <c r="N22" s="53">
        <f>M22/300</f>
        <v>2.6666666666666668E-2</v>
      </c>
      <c r="O22" s="54"/>
      <c r="P22" s="55">
        <f>L22/72000</f>
        <v>2.8888888888888888E-2</v>
      </c>
    </row>
    <row r="23" spans="2:23" ht="24.75" customHeight="1" x14ac:dyDescent="0.2">
      <c r="B23" s="548"/>
      <c r="C23" s="543"/>
      <c r="D23" s="44" t="s">
        <v>25</v>
      </c>
      <c r="E23" s="56" t="s">
        <v>60</v>
      </c>
      <c r="F23" s="45" t="s">
        <v>41</v>
      </c>
      <c r="G23" s="46">
        <v>2</v>
      </c>
      <c r="H23" s="47" t="s">
        <v>247</v>
      </c>
      <c r="I23" s="48">
        <v>50</v>
      </c>
      <c r="J23" s="49"/>
      <c r="K23" s="50">
        <f>I23*G23</f>
        <v>100</v>
      </c>
      <c r="L23" s="51">
        <f>IF(RIGHT(H23,7)="5 TAHUN",K23/5,IF(RIGHT(H23,7)="3 TAHUN",K23/3,IF(RIGHT(H23,7)="2 TAHUN",K23/2,IF(RIGHT(H23,5)="TAHUN",K23*1,IF(RIGHT(H23,7)="6 BULAN",K23*2,IF(RIGHT(H23,7)="3 BULAN",K23*4,IF(RIGHT(H23,5)="BULAN",K23*12,IF(RIGHT(H23,6)="MINGGU",K23*52,IF(RIGHT(H23,4)="HARI",K23*240,0)))))))))</f>
        <v>1200</v>
      </c>
      <c r="M23" s="52">
        <f>IF(RIGHT(H23,7)="5 TAHUN",K23/1200,IF(RIGHT(H23,7)="3 TAHUN",K23/720,IF(RIGHT(H23,7)="2 TAHUN",K23/480,IF(RIGHT(H23,5)="TAHUN",K23/240,IF(RIGHT(H23,7)="6 BULAN",K23/120,IF(RIGHT(H23,7)="3 BULAN",K23/60,IF(RIGHT(H23,5)="BULAN",K23/20,IF(RIGHT(H23,6)="MINGGU",K23/5,IF(RIGHT(H23,4)="HARI",K23*1,0)))))))))</f>
        <v>5</v>
      </c>
      <c r="N23" s="53">
        <f t="shared" ref="N23:N25" si="0">M23/300</f>
        <v>1.6666666666666666E-2</v>
      </c>
      <c r="O23" s="54"/>
      <c r="P23" s="55">
        <f t="shared" ref="P23:P25" si="1">L23/72000</f>
        <v>1.6666666666666666E-2</v>
      </c>
    </row>
    <row r="24" spans="2:23" ht="24.75" customHeight="1" x14ac:dyDescent="0.2">
      <c r="B24" s="548"/>
      <c r="C24" s="543"/>
      <c r="D24" s="44" t="s">
        <v>26</v>
      </c>
      <c r="E24" s="45" t="s">
        <v>60</v>
      </c>
      <c r="F24" s="45" t="s">
        <v>41</v>
      </c>
      <c r="G24" s="46">
        <v>2</v>
      </c>
      <c r="H24" s="47" t="s">
        <v>247</v>
      </c>
      <c r="I24" s="48">
        <v>120</v>
      </c>
      <c r="J24" s="49"/>
      <c r="K24" s="50">
        <f>I24*G24</f>
        <v>240</v>
      </c>
      <c r="L24" s="51">
        <f>IF(RIGHT(H24,7)="5 TAHUN",K24/5,IF(RIGHT(H24,7)="3 TAHUN",K24/3,IF(RIGHT(H24,7)="2 TAHUN",K24/2,IF(RIGHT(H24,5)="TAHUN",K24*1,IF(RIGHT(H24,7)="6 BULAN",K24*2,IF(RIGHT(H24,7)="3 BULAN",K24*4,IF(RIGHT(H24,5)="BULAN",K24*12,IF(RIGHT(H24,6)="MINGGU",K24*52,IF(RIGHT(H24,4)="HARI",K24*240,0)))))))))</f>
        <v>2880</v>
      </c>
      <c r="M24" s="52">
        <f>IF(RIGHT(H24,7)="5 TAHUN",K24/1200,IF(RIGHT(H24,7)="3 TAHUN",K24/720,IF(RIGHT(H24,7)="2 TAHUN",K24/480,IF(RIGHT(H24,5)="TAHUN",K24/240,IF(RIGHT(H24,7)="6 BULAN",K24/120,IF(RIGHT(H24,7)="3 BULAN",K24/60,IF(RIGHT(H24,5)="BULAN",K24/20,IF(RIGHT(H24,6)="MINGGU",K24/5,IF(RIGHT(H24,4)="HARI",K24*1,0)))))))))</f>
        <v>12</v>
      </c>
      <c r="N24" s="53">
        <f t="shared" si="0"/>
        <v>0.04</v>
      </c>
      <c r="O24" s="54"/>
      <c r="P24" s="55">
        <f t="shared" si="1"/>
        <v>0.04</v>
      </c>
    </row>
    <row r="25" spans="2:23" ht="24.75" customHeight="1" x14ac:dyDescent="0.2">
      <c r="B25" s="551"/>
      <c r="C25" s="549"/>
      <c r="D25" s="57" t="s">
        <v>27</v>
      </c>
      <c r="E25" s="45" t="s">
        <v>60</v>
      </c>
      <c r="F25" s="45" t="s">
        <v>19</v>
      </c>
      <c r="G25" s="58">
        <v>5</v>
      </c>
      <c r="H25" s="47" t="s">
        <v>247</v>
      </c>
      <c r="I25" s="59">
        <v>200</v>
      </c>
      <c r="J25" s="60"/>
      <c r="K25" s="50">
        <f>I25*G25</f>
        <v>1000</v>
      </c>
      <c r="L25" s="51">
        <f>IF(RIGHT(H25,7)="5 TAHUN",K25/5,IF(RIGHT(H25,7)="3 TAHUN",K25/3,IF(RIGHT(H25,7)="2 TAHUN",K25/2,IF(RIGHT(H25,5)="TAHUN",K25*1,IF(RIGHT(H25,7)="6 BULAN",K25*2,IF(RIGHT(H25,7)="3 BULAN",K25*4,IF(RIGHT(H25,5)="BULAN",K25*12,IF(RIGHT(H25,6)="MINGGU",K25*52,IF(RIGHT(H25,4)="HARI",K25*240,0)))))))))</f>
        <v>12000</v>
      </c>
      <c r="M25" s="52">
        <f>IF(RIGHT(H25,7)="5 TAHUN",K25/1200,IF(RIGHT(H25,7)="3 TAHUN",K25/720,IF(RIGHT(H25,7)="2 TAHUN",K25/480,IF(RIGHT(H25,5)="TAHUN",K25/240,IF(RIGHT(H25,7)="6 BULAN",K25/120,IF(RIGHT(H25,7)="3 BULAN",K25/60,IF(RIGHT(H25,5)="BULAN",K25/20,IF(RIGHT(H25,6)="MINGGU",K25/5,IF(RIGHT(H25,4)="HARI",K25*1,0)))))))))</f>
        <v>50</v>
      </c>
      <c r="N25" s="53">
        <f t="shared" si="0"/>
        <v>0.16666666666666666</v>
      </c>
      <c r="O25" s="54"/>
      <c r="P25" s="55">
        <f t="shared" si="1"/>
        <v>0.16666666666666666</v>
      </c>
    </row>
    <row r="26" spans="2:23" ht="24.95" customHeight="1" x14ac:dyDescent="0.2">
      <c r="B26" s="502" t="s">
        <v>227</v>
      </c>
      <c r="C26" s="61"/>
      <c r="D26" s="61"/>
      <c r="E26" s="62"/>
      <c r="F26" s="62"/>
      <c r="G26" s="62"/>
      <c r="H26" s="62"/>
      <c r="I26" s="63"/>
      <c r="J26" s="64"/>
      <c r="K26" s="65"/>
      <c r="L26" s="66"/>
      <c r="M26" s="66"/>
      <c r="N26" s="67"/>
      <c r="O26" s="68"/>
      <c r="P26" s="68"/>
    </row>
    <row r="27" spans="2:23" ht="24.75" customHeight="1" x14ac:dyDescent="0.2">
      <c r="B27" s="547">
        <v>1</v>
      </c>
      <c r="C27" s="550" t="s">
        <v>39</v>
      </c>
      <c r="D27" s="69" t="s">
        <v>212</v>
      </c>
      <c r="E27" s="70" t="s">
        <v>36</v>
      </c>
      <c r="F27" s="33" t="s">
        <v>41</v>
      </c>
      <c r="G27" s="71">
        <v>2</v>
      </c>
      <c r="H27" s="35" t="s">
        <v>245</v>
      </c>
      <c r="I27" s="36">
        <v>10</v>
      </c>
      <c r="J27" s="72"/>
      <c r="K27" s="73">
        <f>I27*G27</f>
        <v>20</v>
      </c>
      <c r="L27" s="74">
        <f>IF(RIGHT(H27,7)="5 TAHUN",K27/5,IF(RIGHT(H27,7)="3 TAHUN",K27/3,IF(RIGHT(H27,7)="2 TAHUN",K27/2,IF(RIGHT(H27,5)="TAHUN",K27*1,IF(RIGHT(H27,7)="6 BULAN",K27*2,IF(RIGHT(H27,7)="3 BULAN",K27*4,IF(RIGHT(H27,5)="BULAN",K27*12,IF(RIGHT(H27,6)="MINGGU",K27*52,IF(RIGHT(H27,4)="HARI",K27*240,0)))))))))</f>
        <v>80</v>
      </c>
      <c r="M27" s="40">
        <f>IF(RIGHT(H27,7)="5 TAHUN",K27/1200,IF(RIGHT(H27,7)="3 TAHUN",K27/720,IF(RIGHT(H27,7)="2 TAHUN",K27/480,IF(RIGHT(H27,5)="TAHUN",K27/240,IF(RIGHT(H27,7)="6 BULAN",K27/120,IF(RIGHT(H27,7)="3 BULAN",K27/60,IF(RIGHT(H27,5)="BULAN",K27/20,IF(RIGHT(H27,6)="MINGGU",K27/5,IF(RIGHT(H27,4)="HARI",K27*1,0)))))))))</f>
        <v>0.33333333333333331</v>
      </c>
      <c r="N27" s="53">
        <f t="shared" ref="N27:N44" si="2">M27/300</f>
        <v>1.1111111111111111E-3</v>
      </c>
      <c r="O27" s="54"/>
      <c r="P27" s="55">
        <f t="shared" ref="P27:P29" si="3">L27/72000</f>
        <v>1.1111111111111111E-3</v>
      </c>
    </row>
    <row r="28" spans="2:23" ht="24.75" customHeight="1" x14ac:dyDescent="0.2">
      <c r="B28" s="548"/>
      <c r="C28" s="543"/>
      <c r="D28" s="44" t="s">
        <v>210</v>
      </c>
      <c r="E28" s="33" t="s">
        <v>36</v>
      </c>
      <c r="F28" s="75" t="s">
        <v>19</v>
      </c>
      <c r="G28" s="34">
        <v>2</v>
      </c>
      <c r="H28" s="35" t="s">
        <v>245</v>
      </c>
      <c r="I28" s="76">
        <v>60</v>
      </c>
      <c r="J28" s="37"/>
      <c r="K28" s="38">
        <f>I28*G28</f>
        <v>120</v>
      </c>
      <c r="L28" s="77">
        <f>IF(RIGHT(H28,7)="5 TAHUN",K28/5,IF(RIGHT(H28,7)="3 TAHUN",K28/3,IF(RIGHT(H28,7)="2 TAHUN",K28/2,IF(RIGHT(H28,5)="TAHUN",K28*1,IF(RIGHT(H28,7)="6 BULAN",K28*2,IF(RIGHT(H28,7)="3 BULAN",K28*4,IF(RIGHT(H28,5)="BULAN",K28*12,IF(RIGHT(H28,6)="MINGGU",K28*52,IF(RIGHT(H28,4)="HARI",K28*240,0)))))))))</f>
        <v>480</v>
      </c>
      <c r="M28" s="52">
        <f>IF(RIGHT(H28,7)="5 TAHUN",K28/1200,IF(RIGHT(H28,7)="3 TAHUN",K28/720,IF(RIGHT(H28,7)="2 TAHUN",K28/480,IF(RIGHT(H28,5)="TAHUN",K28/240,IF(RIGHT(H28,7)="6 BULAN",K28/120,IF(RIGHT(H28,7)="3 BULAN",K28/60,IF(RIGHT(H28,5)="BULAN",K28/20,IF(RIGHT(H28,6)="MINGGU",K28/5,IF(RIGHT(H28,4)="HARI",K28*1,0)))))))))</f>
        <v>2</v>
      </c>
      <c r="N28" s="53">
        <f t="shared" si="2"/>
        <v>6.6666666666666671E-3</v>
      </c>
      <c r="O28" s="54"/>
      <c r="P28" s="55">
        <f t="shared" si="3"/>
        <v>6.6666666666666671E-3</v>
      </c>
    </row>
    <row r="29" spans="2:23" ht="24.75" customHeight="1" thickBot="1" x14ac:dyDescent="0.25">
      <c r="B29" s="548"/>
      <c r="C29" s="543"/>
      <c r="D29" s="44" t="s">
        <v>211</v>
      </c>
      <c r="E29" s="45" t="s">
        <v>36</v>
      </c>
      <c r="F29" s="33" t="s">
        <v>41</v>
      </c>
      <c r="G29" s="34">
        <v>2</v>
      </c>
      <c r="H29" s="35" t="s">
        <v>245</v>
      </c>
      <c r="I29" s="76">
        <v>10</v>
      </c>
      <c r="J29" s="37"/>
      <c r="K29" s="38">
        <f>I29*G29</f>
        <v>20</v>
      </c>
      <c r="L29" s="77">
        <f>IF(RIGHT(H29,7)="5 TAHUN",K29/5,IF(RIGHT(H29,7)="3 TAHUN",K29/3,IF(RIGHT(H29,7)="2 TAHUN",K29/2,IF(RIGHT(H29,5)="TAHUN",K29*1,IF(RIGHT(H29,7)="6 BULAN",K29*2,IF(RIGHT(H29,7)="3 BULAN",K29*4,IF(RIGHT(H29,5)="BULAN",K29*12,IF(RIGHT(H29,6)="MINGGU",K29*52,IF(RIGHT(H29,4)="HARI",K29*240,0)))))))))</f>
        <v>80</v>
      </c>
      <c r="M29" s="52">
        <f>IF(RIGHT(H29,7)="5 TAHUN",K29/1200,IF(RIGHT(H29,7)="3 TAHUN",K29/720,IF(RIGHT(H29,7)="2 TAHUN",K29/480,IF(RIGHT(H29,5)="TAHUN",K29/240,IF(RIGHT(H29,7)="6 BULAN",K29/120,IF(RIGHT(H29,7)="3 BULAN",K29/60,IF(RIGHT(H29,5)="BULAN",K29/20,IF(RIGHT(H29,6)="MINGGU",K29/5,IF(RIGHT(H29,4)="HARI",K29*1,0)))))))))</f>
        <v>0.33333333333333331</v>
      </c>
      <c r="N29" s="53">
        <f t="shared" si="2"/>
        <v>1.1111111111111111E-3</v>
      </c>
      <c r="O29" s="54"/>
      <c r="P29" s="55">
        <f t="shared" si="3"/>
        <v>1.1111111111111111E-3</v>
      </c>
    </row>
    <row r="30" spans="2:23" ht="24.95" customHeight="1" thickBot="1" x14ac:dyDescent="0.25">
      <c r="B30" s="502" t="s">
        <v>228</v>
      </c>
      <c r="C30" s="426"/>
      <c r="D30" s="427"/>
      <c r="E30" s="62"/>
      <c r="F30" s="62"/>
      <c r="G30" s="62"/>
      <c r="H30" s="64"/>
      <c r="I30" s="63"/>
      <c r="J30" s="64"/>
      <c r="K30" s="65"/>
      <c r="L30" s="66"/>
      <c r="M30" s="66"/>
      <c r="N30" s="67"/>
      <c r="O30" s="68"/>
      <c r="P30" s="68"/>
    </row>
    <row r="31" spans="2:23" ht="24.75" customHeight="1" x14ac:dyDescent="0.2">
      <c r="B31" s="544">
        <v>1</v>
      </c>
      <c r="C31" s="543" t="s">
        <v>42</v>
      </c>
      <c r="D31" s="421" t="s">
        <v>233</v>
      </c>
      <c r="E31" s="70" t="s">
        <v>60</v>
      </c>
      <c r="F31" s="422" t="s">
        <v>41</v>
      </c>
      <c r="G31" s="34">
        <v>2</v>
      </c>
      <c r="H31" s="47" t="s">
        <v>257</v>
      </c>
      <c r="I31" s="36">
        <v>30</v>
      </c>
      <c r="J31" s="37"/>
      <c r="K31" s="38">
        <f>I31*G31</f>
        <v>60</v>
      </c>
      <c r="L31" s="51">
        <f>IF(RIGHT(H31,7)="5 TAHUN",K31/5,IF(RIGHT(H31,7)="3 TAHUN",K31/3,IF(RIGHT(H31,7)="2 TAHUN",K31/2,IF(RIGHT(H31,5)="TAHUN",K31*1,IF(RIGHT(H31,7)="6 BULAN",K31*2,IF(RIGHT(H31,7)="3 BULAN",K31*4,IF(RIGHT(H31,5)="BULAN",K31*12,IF(RIGHT(H31,6)="MINGGU",K31*52,IF(RIGHT(H31,4)="HARI",K31*240,0)))))))))</f>
        <v>60</v>
      </c>
      <c r="M31" s="78">
        <f>IF(RIGHT(H31,7)="5 TAHUN",K31/1200,IF(RIGHT(H31,7)="3 TAHUN",K31/720,IF(RIGHT(H31,7)="2 TAHUN",K31/480,IF(RIGHT(H31,5)="TAHUN",K31/240,IF(RIGHT(H31,7)="6 BULAN",K31/120,IF(RIGHT(H31,7)="3 BULAN",K31/60,IF(RIGHT(H31,5)="BULAN",K31/20,IF(RIGHT(H31,6)="MINGGU",K31/5,IF(RIGHT(H31,4)="HARI",K31*1,0)))))))))</f>
        <v>0.25</v>
      </c>
      <c r="N31" s="53">
        <f t="shared" si="2"/>
        <v>8.3333333333333339E-4</v>
      </c>
      <c r="O31" s="54"/>
      <c r="P31" s="55">
        <f t="shared" ref="P31:P44" si="4">L31/72000</f>
        <v>8.3333333333333339E-4</v>
      </c>
    </row>
    <row r="32" spans="2:23" ht="24.75" customHeight="1" x14ac:dyDescent="0.2">
      <c r="B32" s="545"/>
      <c r="C32" s="543"/>
      <c r="D32" s="101" t="s">
        <v>232</v>
      </c>
      <c r="E32" s="75" t="s">
        <v>60</v>
      </c>
      <c r="F32" s="420" t="s">
        <v>41</v>
      </c>
      <c r="G32" s="46">
        <v>2</v>
      </c>
      <c r="H32" s="47" t="s">
        <v>257</v>
      </c>
      <c r="I32" s="48">
        <v>300</v>
      </c>
      <c r="J32" s="37" t="s">
        <v>235</v>
      </c>
      <c r="K32" s="9">
        <f>I32*G32</f>
        <v>600</v>
      </c>
      <c r="L32" s="82">
        <f>IF(RIGHT(H32,7)="5 TAHUN",K32/5,IF(RIGHT(H32,7)="3 TAHUN",K32/3,IF(RIGHT(H32,7)="2 TAHUN",K32/2,IF(RIGHT(H32,5)="TAHUN",K32*1,IF(RIGHT(H32,7)="6 BULAN",K32*2,IF(RIGHT(H32,7)="3 BULAN",K32*4,IF(RIGHT(H32,5)="BULAN",K32*12,IF(RIGHT(H32,6)="MINGGU",K32*52,IF(RIGHT(H32,4)="HARI",K32*240,0)))))))))</f>
        <v>600</v>
      </c>
      <c r="M32" s="83">
        <f>IF(RIGHT(H32,7)="5 TAHUN",K32/1200,IF(RIGHT(H32,7)="3 TAHUN",K32/720,IF(RIGHT(H32,7)="2 TAHUN",K32/480,IF(RIGHT(H32,5)="TAHUN",K32/240,IF(RIGHT(H32,7)="6 BULAN",K32/120,IF(RIGHT(H32,7)="3 BULAN",K32/60,IF(RIGHT(H32,5)="BULAN",K32/20,IF(RIGHT(H32,6)="MINGGU",K32/5,IF(RIGHT(H32,4)="HARI",K32*1,0)))))))))</f>
        <v>2.5</v>
      </c>
      <c r="N32" s="84">
        <f t="shared" si="2"/>
        <v>8.3333333333333332E-3</v>
      </c>
      <c r="O32" s="85"/>
      <c r="P32" s="86">
        <f t="shared" si="4"/>
        <v>8.3333333333333332E-3</v>
      </c>
    </row>
    <row r="33" spans="2:27" ht="24.75" customHeight="1" thickBot="1" x14ac:dyDescent="0.25">
      <c r="B33" s="546"/>
      <c r="C33" s="543"/>
      <c r="D33" s="87" t="s">
        <v>231</v>
      </c>
      <c r="E33" s="33" t="s">
        <v>60</v>
      </c>
      <c r="F33" s="33" t="s">
        <v>41</v>
      </c>
      <c r="G33" s="423">
        <v>2</v>
      </c>
      <c r="H33" s="47" t="s">
        <v>257</v>
      </c>
      <c r="I33" s="88">
        <v>180</v>
      </c>
      <c r="J33" s="81"/>
      <c r="K33" s="9">
        <f>I33*G33</f>
        <v>360</v>
      </c>
      <c r="L33" s="82">
        <f>IF(RIGHT(H33,7)="5 TAHUN",K33/5,IF(RIGHT(H33,7)="3 TAHUN",K33/3,IF(RIGHT(H33,7)="2 TAHUN",K33/2,IF(RIGHT(H33,5)="TAHUN",K33*1,IF(RIGHT(H33,7)="6 BULAN",K33*2,IF(RIGHT(H33,7)="3 BULAN",K33*4,IF(RIGHT(H33,5)="BULAN",K33*12,IF(RIGHT(H33,6)="MINGGU",K33*52,IF(RIGHT(H33,4)="HARI",K33*240,0)))))))))</f>
        <v>360</v>
      </c>
      <c r="M33" s="83"/>
      <c r="N33" s="84"/>
      <c r="O33" s="85"/>
      <c r="P33" s="86">
        <f t="shared" si="4"/>
        <v>5.0000000000000001E-3</v>
      </c>
    </row>
    <row r="34" spans="2:27" ht="24.95" customHeight="1" thickBot="1" x14ac:dyDescent="0.25">
      <c r="B34" s="503" t="s">
        <v>229</v>
      </c>
      <c r="C34" s="425"/>
      <c r="D34" s="89"/>
      <c r="E34" s="424"/>
      <c r="F34" s="90"/>
      <c r="G34" s="90"/>
      <c r="H34" s="92"/>
      <c r="I34" s="91"/>
      <c r="J34" s="92"/>
      <c r="K34" s="93"/>
      <c r="L34" s="94"/>
      <c r="M34" s="94"/>
      <c r="N34" s="95"/>
      <c r="O34" s="68"/>
      <c r="P34" s="68"/>
    </row>
    <row r="35" spans="2:27" ht="24.75" customHeight="1" x14ac:dyDescent="0.2">
      <c r="B35" s="96">
        <v>1</v>
      </c>
      <c r="C35" s="97" t="s">
        <v>6</v>
      </c>
      <c r="D35" s="98"/>
      <c r="E35" s="71" t="s">
        <v>0</v>
      </c>
      <c r="F35" s="99"/>
      <c r="G35" s="71">
        <v>2</v>
      </c>
      <c r="H35" s="504" t="s">
        <v>258</v>
      </c>
      <c r="I35" s="36">
        <v>15</v>
      </c>
      <c r="J35" s="72"/>
      <c r="K35" s="73">
        <f t="shared" ref="K35:K44" si="5">I35*G35</f>
        <v>30</v>
      </c>
      <c r="L35" s="74">
        <f t="shared" ref="L35:L44" si="6">IF(RIGHT(H35,7)="5 TAHUN",K35/5,IF(RIGHT(H35,7)="3 TAHUN",K35/3,IF(RIGHT(H35,7)="2 TAHUN",K35/2,IF(RIGHT(H35,5)="TAHUN",K35*1,IF(RIGHT(H35,7)="6 BULAN",K35*2,IF(RIGHT(H35,7)="3 BULAN",K35*4,IF(RIGHT(H35,5)="BULAN",K35*12,IF(RIGHT(H35,6)="MINGGU",K35*52,IF(RIGHT(H35,4)="HARI",K35*240,0)))))))))</f>
        <v>7200</v>
      </c>
      <c r="M35" s="40">
        <f t="shared" ref="M35:M44" si="7">IF(RIGHT(H35,7)="5 TAHUN",K35/1200,IF(RIGHT(H35,7)="3 TAHUN",K35/720,IF(RIGHT(H35,7)="2 TAHUN",K35/480,IF(RIGHT(H35,5)="TAHUN",K35/240,IF(RIGHT(H35,7)="6 BULAN",K35/120,IF(RIGHT(H35,7)="3 BULAN",K35/60,IF(RIGHT(H35,5)="BULAN",K35/20,IF(RIGHT(H35,6)="MINGGU",K35/5,IF(RIGHT(H35,4)="HARI",K35*1,0)))))))))</f>
        <v>30</v>
      </c>
      <c r="N35" s="53">
        <f t="shared" si="2"/>
        <v>0.1</v>
      </c>
      <c r="O35" s="54"/>
      <c r="P35" s="55">
        <f t="shared" si="4"/>
        <v>0.1</v>
      </c>
    </row>
    <row r="36" spans="2:27" ht="24.75" customHeight="1" x14ac:dyDescent="0.2">
      <c r="B36" s="100">
        <v>2</v>
      </c>
      <c r="C36" s="101" t="s">
        <v>7</v>
      </c>
      <c r="D36" s="102"/>
      <c r="E36" s="46" t="s">
        <v>0</v>
      </c>
      <c r="F36" s="103"/>
      <c r="G36" s="46">
        <v>4</v>
      </c>
      <c r="H36" s="47" t="s">
        <v>258</v>
      </c>
      <c r="I36" s="48">
        <v>5</v>
      </c>
      <c r="J36" s="49"/>
      <c r="K36" s="50">
        <f t="shared" si="5"/>
        <v>20</v>
      </c>
      <c r="L36" s="77">
        <f t="shared" si="6"/>
        <v>4800</v>
      </c>
      <c r="M36" s="52">
        <f t="shared" si="7"/>
        <v>20</v>
      </c>
      <c r="N36" s="53">
        <f t="shared" si="2"/>
        <v>6.6666666666666666E-2</v>
      </c>
      <c r="O36" s="54"/>
      <c r="P36" s="55">
        <f t="shared" si="4"/>
        <v>6.6666666666666666E-2</v>
      </c>
    </row>
    <row r="37" spans="2:27" ht="24.75" customHeight="1" x14ac:dyDescent="0.2">
      <c r="B37" s="100">
        <v>3</v>
      </c>
      <c r="C37" s="101" t="s">
        <v>8</v>
      </c>
      <c r="D37" s="102"/>
      <c r="E37" s="46" t="s">
        <v>0</v>
      </c>
      <c r="F37" s="103"/>
      <c r="G37" s="46">
        <v>0</v>
      </c>
      <c r="H37" s="47" t="s">
        <v>258</v>
      </c>
      <c r="I37" s="48">
        <v>0</v>
      </c>
      <c r="J37" s="49"/>
      <c r="K37" s="50">
        <f t="shared" si="5"/>
        <v>0</v>
      </c>
      <c r="L37" s="77">
        <f t="shared" si="6"/>
        <v>0</v>
      </c>
      <c r="M37" s="52">
        <f t="shared" si="7"/>
        <v>0</v>
      </c>
      <c r="N37" s="53">
        <f t="shared" si="2"/>
        <v>0</v>
      </c>
      <c r="O37" s="54"/>
      <c r="P37" s="55">
        <f t="shared" si="4"/>
        <v>0</v>
      </c>
    </row>
    <row r="38" spans="2:27" ht="24.75" customHeight="1" x14ac:dyDescent="0.2">
      <c r="B38" s="100">
        <v>4</v>
      </c>
      <c r="C38" s="101" t="s">
        <v>16</v>
      </c>
      <c r="D38" s="102"/>
      <c r="E38" s="46" t="s">
        <v>0</v>
      </c>
      <c r="F38" s="103"/>
      <c r="G38" s="46">
        <v>4</v>
      </c>
      <c r="H38" s="47" t="s">
        <v>258</v>
      </c>
      <c r="I38" s="48">
        <v>10</v>
      </c>
      <c r="J38" s="49"/>
      <c r="K38" s="50">
        <f t="shared" si="5"/>
        <v>40</v>
      </c>
      <c r="L38" s="77">
        <f t="shared" si="6"/>
        <v>9600</v>
      </c>
      <c r="M38" s="52">
        <f t="shared" si="7"/>
        <v>40</v>
      </c>
      <c r="N38" s="53">
        <f t="shared" si="2"/>
        <v>0.13333333333333333</v>
      </c>
      <c r="O38" s="54"/>
      <c r="P38" s="55">
        <f t="shared" si="4"/>
        <v>0.13333333333333333</v>
      </c>
    </row>
    <row r="39" spans="2:27" ht="24.75" customHeight="1" x14ac:dyDescent="0.2">
      <c r="B39" s="100">
        <v>5</v>
      </c>
      <c r="C39" s="101" t="s">
        <v>9</v>
      </c>
      <c r="D39" s="102"/>
      <c r="E39" s="46" t="s">
        <v>0</v>
      </c>
      <c r="F39" s="103"/>
      <c r="G39" s="46">
        <v>4</v>
      </c>
      <c r="H39" s="47" t="s">
        <v>258</v>
      </c>
      <c r="I39" s="48">
        <v>5</v>
      </c>
      <c r="J39" s="49"/>
      <c r="K39" s="50">
        <f t="shared" si="5"/>
        <v>20</v>
      </c>
      <c r="L39" s="77">
        <f t="shared" si="6"/>
        <v>4800</v>
      </c>
      <c r="M39" s="52">
        <f t="shared" si="7"/>
        <v>20</v>
      </c>
      <c r="N39" s="53">
        <f t="shared" si="2"/>
        <v>6.6666666666666666E-2</v>
      </c>
      <c r="O39" s="54"/>
      <c r="P39" s="55">
        <f t="shared" si="4"/>
        <v>6.6666666666666666E-2</v>
      </c>
    </row>
    <row r="40" spans="2:27" ht="24.75" customHeight="1" x14ac:dyDescent="0.2">
      <c r="B40" s="100">
        <v>6</v>
      </c>
      <c r="C40" s="101" t="s">
        <v>10</v>
      </c>
      <c r="D40" s="102"/>
      <c r="E40" s="46" t="s">
        <v>0</v>
      </c>
      <c r="F40" s="103"/>
      <c r="G40" s="46">
        <v>1</v>
      </c>
      <c r="H40" s="47" t="s">
        <v>258</v>
      </c>
      <c r="I40" s="48">
        <v>10</v>
      </c>
      <c r="J40" s="49"/>
      <c r="K40" s="50">
        <f t="shared" si="5"/>
        <v>10</v>
      </c>
      <c r="L40" s="77">
        <f t="shared" si="6"/>
        <v>2400</v>
      </c>
      <c r="M40" s="52">
        <f t="shared" si="7"/>
        <v>10</v>
      </c>
      <c r="N40" s="53">
        <f t="shared" si="2"/>
        <v>3.3333333333333333E-2</v>
      </c>
      <c r="O40" s="54"/>
      <c r="P40" s="55">
        <f t="shared" si="4"/>
        <v>3.3333333333333333E-2</v>
      </c>
    </row>
    <row r="41" spans="2:27" ht="24.75" customHeight="1" x14ac:dyDescent="0.2">
      <c r="B41" s="100">
        <v>7</v>
      </c>
      <c r="C41" s="101" t="s">
        <v>17</v>
      </c>
      <c r="D41" s="102"/>
      <c r="E41" s="46" t="s">
        <v>0</v>
      </c>
      <c r="F41" s="103"/>
      <c r="G41" s="46">
        <v>4</v>
      </c>
      <c r="H41" s="47" t="s">
        <v>258</v>
      </c>
      <c r="I41" s="48">
        <v>10</v>
      </c>
      <c r="J41" s="49"/>
      <c r="K41" s="50">
        <f t="shared" si="5"/>
        <v>40</v>
      </c>
      <c r="L41" s="77">
        <f t="shared" si="6"/>
        <v>9600</v>
      </c>
      <c r="M41" s="52">
        <f t="shared" si="7"/>
        <v>40</v>
      </c>
      <c r="N41" s="53">
        <f t="shared" si="2"/>
        <v>0.13333333333333333</v>
      </c>
      <c r="O41" s="54"/>
      <c r="P41" s="55">
        <f t="shared" si="4"/>
        <v>0.13333333333333333</v>
      </c>
    </row>
    <row r="42" spans="2:27" ht="24.75" customHeight="1" x14ac:dyDescent="0.2">
      <c r="B42" s="100">
        <v>8</v>
      </c>
      <c r="C42" s="101" t="s">
        <v>11</v>
      </c>
      <c r="D42" s="102"/>
      <c r="E42" s="46" t="s">
        <v>0</v>
      </c>
      <c r="F42" s="103"/>
      <c r="G42" s="46">
        <v>3</v>
      </c>
      <c r="H42" s="47" t="s">
        <v>246</v>
      </c>
      <c r="I42" s="48">
        <v>60</v>
      </c>
      <c r="J42" s="49"/>
      <c r="K42" s="50">
        <f t="shared" si="5"/>
        <v>180</v>
      </c>
      <c r="L42" s="77">
        <f t="shared" si="6"/>
        <v>9360</v>
      </c>
      <c r="M42" s="52">
        <f t="shared" si="7"/>
        <v>36</v>
      </c>
      <c r="N42" s="53">
        <f t="shared" si="2"/>
        <v>0.12</v>
      </c>
      <c r="O42" s="54"/>
      <c r="P42" s="55">
        <f t="shared" si="4"/>
        <v>0.13</v>
      </c>
    </row>
    <row r="43" spans="2:27" ht="24.75" customHeight="1" x14ac:dyDescent="0.2">
      <c r="B43" s="100">
        <v>9</v>
      </c>
      <c r="C43" s="101" t="s">
        <v>12</v>
      </c>
      <c r="D43" s="102"/>
      <c r="E43" s="46" t="s">
        <v>0</v>
      </c>
      <c r="F43" s="103"/>
      <c r="G43" s="46">
        <v>1</v>
      </c>
      <c r="H43" s="47" t="s">
        <v>258</v>
      </c>
      <c r="I43" s="48">
        <v>30</v>
      </c>
      <c r="J43" s="49"/>
      <c r="K43" s="50">
        <f t="shared" si="5"/>
        <v>30</v>
      </c>
      <c r="L43" s="77">
        <f t="shared" si="6"/>
        <v>7200</v>
      </c>
      <c r="M43" s="52">
        <f t="shared" si="7"/>
        <v>30</v>
      </c>
      <c r="N43" s="53">
        <f t="shared" si="2"/>
        <v>0.1</v>
      </c>
      <c r="O43" s="54"/>
      <c r="P43" s="55">
        <f t="shared" si="4"/>
        <v>0.1</v>
      </c>
    </row>
    <row r="44" spans="2:27" ht="24.75" customHeight="1" thickBot="1" x14ac:dyDescent="0.25">
      <c r="B44" s="104">
        <v>10</v>
      </c>
      <c r="C44" s="79" t="s">
        <v>13</v>
      </c>
      <c r="D44" s="105"/>
      <c r="E44" s="106" t="s">
        <v>20</v>
      </c>
      <c r="F44" s="107"/>
      <c r="G44" s="106">
        <v>0</v>
      </c>
      <c r="H44" s="108" t="s">
        <v>258</v>
      </c>
      <c r="I44" s="80">
        <v>0</v>
      </c>
      <c r="J44" s="109"/>
      <c r="K44" s="50">
        <f t="shared" si="5"/>
        <v>0</v>
      </c>
      <c r="L44" s="77">
        <f t="shared" si="6"/>
        <v>0</v>
      </c>
      <c r="M44" s="52">
        <f t="shared" si="7"/>
        <v>0</v>
      </c>
      <c r="N44" s="53">
        <f t="shared" si="2"/>
        <v>0</v>
      </c>
      <c r="O44" s="54"/>
      <c r="P44" s="55">
        <f t="shared" si="4"/>
        <v>0</v>
      </c>
    </row>
    <row r="45" spans="2:27" ht="18" x14ac:dyDescent="0.2">
      <c r="B45" s="115"/>
      <c r="C45" s="116"/>
      <c r="D45" s="116"/>
      <c r="E45" s="115"/>
      <c r="F45" s="115"/>
      <c r="G45" s="116"/>
      <c r="H45" s="116"/>
      <c r="I45" s="115"/>
      <c r="J45" s="115"/>
      <c r="K45" s="115"/>
      <c r="O45" s="117"/>
      <c r="P45" s="117"/>
    </row>
    <row r="46" spans="2:27" x14ac:dyDescent="0.2">
      <c r="Z46" s="118"/>
      <c r="AA46" s="119"/>
    </row>
    <row r="47" spans="2:27" x14ac:dyDescent="0.2">
      <c r="Z47" s="118"/>
      <c r="AA47" s="119"/>
    </row>
    <row r="48" spans="2:27" x14ac:dyDescent="0.2">
      <c r="Z48" s="118"/>
      <c r="AA48" s="119"/>
    </row>
    <row r="49" spans="26:27" x14ac:dyDescent="0.2">
      <c r="Z49" s="118"/>
      <c r="AA49" s="119"/>
    </row>
    <row r="50" spans="26:27" x14ac:dyDescent="0.2">
      <c r="Z50" s="118"/>
      <c r="AA50" s="119"/>
    </row>
    <row r="51" spans="26:27" x14ac:dyDescent="0.2">
      <c r="Z51" s="118"/>
      <c r="AA51" s="119"/>
    </row>
    <row r="52" spans="26:27" x14ac:dyDescent="0.2">
      <c r="Z52" s="118"/>
      <c r="AA52" s="119"/>
    </row>
    <row r="53" spans="26:27" x14ac:dyDescent="0.2">
      <c r="Z53" s="118"/>
      <c r="AA53" s="119"/>
    </row>
    <row r="54" spans="26:27" x14ac:dyDescent="0.2">
      <c r="Z54" s="118"/>
      <c r="AA54" s="119"/>
    </row>
    <row r="55" spans="26:27" x14ac:dyDescent="0.2">
      <c r="Z55" s="118"/>
      <c r="AA55" s="119"/>
    </row>
    <row r="56" spans="26:27" x14ac:dyDescent="0.2">
      <c r="Z56" s="118"/>
      <c r="AA56" s="119"/>
    </row>
    <row r="57" spans="26:27" x14ac:dyDescent="0.2">
      <c r="Z57" s="118"/>
      <c r="AA57" s="119"/>
    </row>
    <row r="58" spans="26:27" x14ac:dyDescent="0.2">
      <c r="Z58" s="118"/>
      <c r="AA58" s="119"/>
    </row>
    <row r="59" spans="26:27" x14ac:dyDescent="0.2">
      <c r="Z59" s="118"/>
      <c r="AA59" s="119"/>
    </row>
    <row r="60" spans="26:27" x14ac:dyDescent="0.2">
      <c r="Z60" s="118"/>
      <c r="AA60" s="119"/>
    </row>
    <row r="61" spans="26:27" x14ac:dyDescent="0.2">
      <c r="Z61" s="118"/>
      <c r="AA61" s="119"/>
    </row>
    <row r="62" spans="26:27" x14ac:dyDescent="0.2">
      <c r="Z62" s="118"/>
      <c r="AA62" s="119"/>
    </row>
    <row r="63" spans="26:27" x14ac:dyDescent="0.2">
      <c r="Z63" s="118"/>
      <c r="AA63" s="119"/>
    </row>
    <row r="64" spans="26:27" x14ac:dyDescent="0.2">
      <c r="Z64" s="118"/>
      <c r="AA64" s="119"/>
    </row>
    <row r="65" spans="26:27" x14ac:dyDescent="0.2">
      <c r="Z65" s="118"/>
      <c r="AA65" s="119"/>
    </row>
    <row r="66" spans="26:27" x14ac:dyDescent="0.2">
      <c r="Z66" s="118"/>
      <c r="AA66" s="119"/>
    </row>
    <row r="67" spans="26:27" x14ac:dyDescent="0.2">
      <c r="Z67" s="118"/>
      <c r="AA67" s="119"/>
    </row>
    <row r="68" spans="26:27" x14ac:dyDescent="0.2">
      <c r="Z68" s="118"/>
      <c r="AA68" s="119"/>
    </row>
    <row r="69" spans="26:27" x14ac:dyDescent="0.2">
      <c r="Z69" s="118"/>
      <c r="AA69" s="119"/>
    </row>
    <row r="70" spans="26:27" x14ac:dyDescent="0.2">
      <c r="Z70" s="118"/>
      <c r="AA70" s="119"/>
    </row>
    <row r="71" spans="26:27" x14ac:dyDescent="0.2">
      <c r="Z71" s="118"/>
      <c r="AA71" s="119"/>
    </row>
    <row r="72" spans="26:27" x14ac:dyDescent="0.2">
      <c r="Z72" s="118"/>
      <c r="AA72" s="119"/>
    </row>
    <row r="73" spans="26:27" x14ac:dyDescent="0.2">
      <c r="Z73" s="118"/>
      <c r="AA73" s="119"/>
    </row>
    <row r="74" spans="26:27" x14ac:dyDescent="0.2">
      <c r="Z74" s="118"/>
      <c r="AA74" s="119"/>
    </row>
    <row r="75" spans="26:27" x14ac:dyDescent="0.2">
      <c r="Z75" s="118"/>
      <c r="AA75" s="119"/>
    </row>
    <row r="76" spans="26:27" x14ac:dyDescent="0.2">
      <c r="Z76" s="118"/>
      <c r="AA76" s="119"/>
    </row>
    <row r="77" spans="26:27" x14ac:dyDescent="0.2">
      <c r="Z77" s="118"/>
      <c r="AA77" s="119"/>
    </row>
    <row r="78" spans="26:27" x14ac:dyDescent="0.2">
      <c r="Z78" s="118"/>
      <c r="AA78" s="119"/>
    </row>
    <row r="79" spans="26:27" x14ac:dyDescent="0.2">
      <c r="Z79" s="118"/>
      <c r="AA79" s="119"/>
    </row>
    <row r="80" spans="26:27" x14ac:dyDescent="0.2">
      <c r="Z80" s="118"/>
      <c r="AA80" s="119"/>
    </row>
    <row r="81" spans="26:27" x14ac:dyDescent="0.2">
      <c r="Z81" s="118"/>
      <c r="AA81" s="119"/>
    </row>
    <row r="82" spans="26:27" x14ac:dyDescent="0.2">
      <c r="Z82" s="118"/>
      <c r="AA82" s="119"/>
    </row>
    <row r="83" spans="26:27" x14ac:dyDescent="0.2">
      <c r="Z83" s="118"/>
      <c r="AA83" s="119"/>
    </row>
    <row r="84" spans="26:27" x14ac:dyDescent="0.2">
      <c r="Z84" s="120"/>
      <c r="AA84" s="121"/>
    </row>
  </sheetData>
  <mergeCells count="24">
    <mergeCell ref="C31:C33"/>
    <mergeCell ref="B31:B33"/>
    <mergeCell ref="D14:J14"/>
    <mergeCell ref="B27:B29"/>
    <mergeCell ref="C21:C25"/>
    <mergeCell ref="C27:C29"/>
    <mergeCell ref="B21:B25"/>
    <mergeCell ref="D15:J15"/>
    <mergeCell ref="J18:J19"/>
    <mergeCell ref="B2:N2"/>
    <mergeCell ref="B4:N4"/>
    <mergeCell ref="B5:N5"/>
    <mergeCell ref="B17:I17"/>
    <mergeCell ref="B18:B19"/>
    <mergeCell ref="G18:H18"/>
    <mergeCell ref="B6:J6"/>
    <mergeCell ref="D7:J7"/>
    <mergeCell ref="D8:J8"/>
    <mergeCell ref="D9:J9"/>
    <mergeCell ref="D10:J10"/>
    <mergeCell ref="D11:J11"/>
    <mergeCell ref="D12:J12"/>
    <mergeCell ref="D13:J13"/>
    <mergeCell ref="B3:N3"/>
  </mergeCells>
  <dataValidations count="4">
    <dataValidation type="list" allowBlank="1" showInputMessage="1" showErrorMessage="1" sqref="E27:E29 E31:E33 E21:E25" xr:uid="{00000000-0002-0000-0000-000001000000}">
      <formula1>"TH, TB, TI"</formula1>
    </dataValidation>
    <dataValidation type="list" allowBlank="1" showInputMessage="1" showErrorMessage="1" sqref="F31:F33 F21:F25" xr:uid="{00000000-0002-0000-0000-000002000000}">
      <formula1>"Laporan,Dokumen,Berkas,Kegiatan,Orang,Barang,Keluhan,Alat"</formula1>
    </dataValidation>
    <dataValidation type="list" allowBlank="1" showInputMessage="1" showErrorMessage="1" sqref="F27:F29" xr:uid="{00000000-0002-0000-0000-000003000000}">
      <formula1>"Laporan,Dokumen,Kegiatan,Aktivitas,Orang,Barang,Alat,Keluhan"</formula1>
    </dataValidation>
    <dataValidation type="list" allowBlank="1" showInputMessage="1" showErrorMessage="1" sqref="H21:H25 H27:H29 H31:H33 H35:H44" xr:uid="{00000000-0002-0000-0000-000004000000}">
      <formula1>"Hari, Minggu, Bulan, 3 Bulan, 6 Bulan, Tahun, 2 Tahun, 3 Tahun, 5 Tahun"</formula1>
    </dataValidation>
  </dataValidations>
  <printOptions horizontalCentered="1"/>
  <pageMargins left="0.31496062992125984" right="0.31496062992125984" top="0.31496062992125984" bottom="0.31496062992125984" header="0.31496062992125984" footer="0.31496062992125984"/>
  <pageSetup paperSize="9" scale="43" orientation="landscape" horizontalDpi="4294967293"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W126"/>
  <sheetViews>
    <sheetView topLeftCell="B1" zoomScale="55" zoomScaleNormal="55" workbookViewId="0">
      <selection activeCell="B10" sqref="B10:C10"/>
    </sheetView>
  </sheetViews>
  <sheetFormatPr defaultColWidth="9" defaultRowHeight="12.75" x14ac:dyDescent="0.2"/>
  <cols>
    <col min="1" max="1" width="1.5703125" style="1" hidden="1"/>
    <col min="2" max="2" width="6" style="1" customWidth="1"/>
    <col min="3" max="3" width="59.42578125" style="1" customWidth="1"/>
    <col min="4" max="4" width="122.5703125" style="1" customWidth="1"/>
    <col min="5" max="5" width="20.85546875" style="2" bestFit="1" customWidth="1"/>
    <col min="6" max="6" width="33" style="2" bestFit="1" customWidth="1"/>
    <col min="7" max="7" width="18" style="1" bestFit="1" customWidth="1"/>
    <col min="8" max="8" width="21.140625" style="1" customWidth="1"/>
    <col min="9" max="9" width="34.140625" style="2" customWidth="1"/>
    <col min="10" max="10" width="76.140625" style="2" customWidth="1"/>
    <col min="11" max="11" width="10.140625" style="2" hidden="1" customWidth="1"/>
    <col min="12" max="12" width="16.5703125" style="1" hidden="1" customWidth="1"/>
    <col min="13" max="14" width="15.5703125" style="1" hidden="1" customWidth="1"/>
    <col min="15" max="15" width="5.7109375" style="1" hidden="1" customWidth="1"/>
    <col min="16" max="16" width="15.28515625" style="1" hidden="1" customWidth="1"/>
    <col min="17" max="257" width="9.140625" style="1" customWidth="1"/>
  </cols>
  <sheetData>
    <row r="2" spans="2:17" ht="45" x14ac:dyDescent="0.2">
      <c r="B2" s="531" t="s">
        <v>248</v>
      </c>
      <c r="C2" s="531"/>
      <c r="D2" s="531"/>
      <c r="E2" s="531"/>
      <c r="F2" s="531"/>
      <c r="G2" s="531"/>
      <c r="H2" s="531"/>
      <c r="I2" s="531"/>
      <c r="J2" s="531"/>
      <c r="K2" s="531"/>
      <c r="L2" s="531"/>
      <c r="M2" s="531"/>
      <c r="N2" s="531"/>
      <c r="O2" s="531"/>
    </row>
    <row r="3" spans="2:17" ht="51.75" customHeight="1" x14ac:dyDescent="0.2">
      <c r="B3" s="532" t="s">
        <v>206</v>
      </c>
      <c r="C3" s="532"/>
      <c r="D3" s="532"/>
      <c r="E3" s="532"/>
      <c r="F3" s="532"/>
      <c r="G3" s="532"/>
      <c r="H3" s="532"/>
      <c r="I3" s="532"/>
      <c r="J3" s="532"/>
      <c r="K3" s="532"/>
      <c r="L3" s="532"/>
      <c r="M3" s="532"/>
      <c r="N3" s="532"/>
      <c r="O3" s="532"/>
    </row>
    <row r="4" spans="2:17" ht="45" x14ac:dyDescent="0.2">
      <c r="B4" s="531" t="s">
        <v>315</v>
      </c>
      <c r="C4" s="531"/>
      <c r="D4" s="531"/>
      <c r="E4" s="531"/>
      <c r="F4" s="531"/>
      <c r="G4" s="531"/>
      <c r="H4" s="531"/>
      <c r="I4" s="531"/>
      <c r="J4" s="531"/>
      <c r="K4" s="531"/>
      <c r="L4" s="531"/>
      <c r="M4" s="531"/>
      <c r="N4" s="531"/>
      <c r="O4" s="531"/>
    </row>
    <row r="5" spans="2:17" ht="26.25" x14ac:dyDescent="0.2">
      <c r="B5" s="122"/>
    </row>
    <row r="6" spans="2:17" ht="20.100000000000001" customHeight="1" thickBot="1" x14ac:dyDescent="0.25">
      <c r="E6" s="123"/>
    </row>
    <row r="7" spans="2:17" ht="39.950000000000003" customHeight="1" thickBot="1" x14ac:dyDescent="0.25">
      <c r="B7" s="576" t="s">
        <v>272</v>
      </c>
      <c r="C7" s="577"/>
      <c r="D7" s="447"/>
      <c r="E7" s="448"/>
      <c r="F7" s="449"/>
      <c r="G7" s="447"/>
      <c r="H7" s="447"/>
      <c r="I7" s="449"/>
      <c r="J7" s="450"/>
      <c r="K7" s="438"/>
      <c r="L7" s="439"/>
      <c r="M7" s="439"/>
      <c r="N7" s="440"/>
      <c r="O7" s="126"/>
      <c r="P7" s="127"/>
    </row>
    <row r="8" spans="2:17" ht="39.950000000000003" customHeight="1" thickBot="1" x14ac:dyDescent="0.25">
      <c r="B8" s="578" t="s">
        <v>273</v>
      </c>
      <c r="C8" s="579"/>
      <c r="D8" s="447"/>
      <c r="E8" s="448"/>
      <c r="F8" s="449"/>
      <c r="G8" s="447"/>
      <c r="H8" s="447"/>
      <c r="I8" s="449"/>
      <c r="J8" s="450"/>
      <c r="K8" s="437"/>
      <c r="L8" s="436"/>
      <c r="M8" s="436"/>
      <c r="N8" s="441"/>
      <c r="O8" s="128"/>
      <c r="P8" s="129"/>
    </row>
    <row r="9" spans="2:17" ht="39.950000000000003" customHeight="1" thickBot="1" x14ac:dyDescent="0.25">
      <c r="B9" s="578" t="s">
        <v>274</v>
      </c>
      <c r="C9" s="579"/>
      <c r="D9" s="447"/>
      <c r="E9" s="451"/>
      <c r="F9" s="449"/>
      <c r="G9" s="447"/>
      <c r="H9" s="447"/>
      <c r="I9" s="449"/>
      <c r="J9" s="450"/>
      <c r="K9" s="437"/>
      <c r="L9" s="436"/>
      <c r="M9" s="436"/>
      <c r="N9" s="441"/>
      <c r="O9" s="128"/>
      <c r="P9" s="129"/>
    </row>
    <row r="10" spans="2:17" ht="39.950000000000003" customHeight="1" thickBot="1" x14ac:dyDescent="0.25">
      <c r="B10" s="578" t="s">
        <v>275</v>
      </c>
      <c r="C10" s="579"/>
      <c r="D10" s="447"/>
      <c r="E10" s="451"/>
      <c r="F10" s="449"/>
      <c r="G10" s="447"/>
      <c r="H10" s="447"/>
      <c r="I10" s="449"/>
      <c r="J10" s="450"/>
      <c r="K10" s="437"/>
      <c r="L10" s="436"/>
      <c r="M10" s="436"/>
      <c r="N10" s="441"/>
      <c r="O10" s="128"/>
      <c r="P10" s="129"/>
    </row>
    <row r="11" spans="2:17" ht="39.950000000000003" customHeight="1" thickBot="1" x14ac:dyDescent="0.25">
      <c r="B11" s="578" t="s">
        <v>276</v>
      </c>
      <c r="C11" s="579"/>
      <c r="D11" s="447"/>
      <c r="E11" s="451"/>
      <c r="F11" s="449"/>
      <c r="G11" s="447"/>
      <c r="H11" s="447"/>
      <c r="I11" s="449"/>
      <c r="J11" s="450"/>
      <c r="K11" s="437"/>
      <c r="L11" s="436"/>
      <c r="M11" s="436"/>
      <c r="N11" s="441"/>
      <c r="O11" s="128"/>
      <c r="P11" s="129"/>
    </row>
    <row r="12" spans="2:17" ht="39.950000000000003" customHeight="1" thickBot="1" x14ac:dyDescent="0.25">
      <c r="B12" s="580" t="s">
        <v>277</v>
      </c>
      <c r="C12" s="581"/>
      <c r="D12" s="447"/>
      <c r="E12" s="451"/>
      <c r="F12" s="449"/>
      <c r="G12" s="447"/>
      <c r="H12" s="447"/>
      <c r="I12" s="449"/>
      <c r="J12" s="450"/>
      <c r="K12" s="442"/>
      <c r="L12" s="443"/>
      <c r="M12" s="443"/>
      <c r="N12" s="444"/>
      <c r="O12" s="130"/>
      <c r="P12" s="131"/>
    </row>
    <row r="13" spans="2:17" ht="20.100000000000001" customHeight="1" thickBot="1" x14ac:dyDescent="0.25">
      <c r="B13" s="443"/>
      <c r="C13" s="393"/>
      <c r="D13" s="443"/>
      <c r="E13" s="445"/>
      <c r="F13" s="442"/>
      <c r="G13" s="443"/>
      <c r="H13" s="443"/>
      <c r="I13" s="442"/>
      <c r="J13" s="437"/>
      <c r="K13" s="446"/>
      <c r="L13" s="393"/>
      <c r="M13" s="393"/>
      <c r="N13" s="393"/>
    </row>
    <row r="14" spans="2:17" ht="39.950000000000003" customHeight="1" thickBot="1" x14ac:dyDescent="0.25">
      <c r="B14" s="564" t="s">
        <v>278</v>
      </c>
      <c r="C14" s="565"/>
      <c r="D14" s="565"/>
      <c r="E14" s="565"/>
      <c r="F14" s="565"/>
      <c r="G14" s="565"/>
      <c r="H14" s="565"/>
      <c r="I14" s="565"/>
      <c r="J14" s="565"/>
      <c r="K14" s="565"/>
      <c r="L14" s="565"/>
      <c r="M14" s="565"/>
      <c r="N14" s="566"/>
      <c r="O14" s="133"/>
      <c r="P14" s="193"/>
      <c r="Q14" s="28"/>
    </row>
    <row r="15" spans="2:17" ht="29.25" customHeight="1" x14ac:dyDescent="0.2">
      <c r="B15" s="567"/>
      <c r="C15" s="568"/>
      <c r="D15" s="568"/>
      <c r="E15" s="568"/>
      <c r="F15" s="568"/>
      <c r="G15" s="568"/>
      <c r="H15" s="568"/>
      <c r="I15" s="568"/>
      <c r="J15" s="568"/>
      <c r="K15" s="568"/>
      <c r="L15" s="568"/>
      <c r="M15" s="568"/>
      <c r="N15" s="569"/>
      <c r="O15" s="583"/>
      <c r="P15" s="583"/>
      <c r="Q15" s="28"/>
    </row>
    <row r="16" spans="2:17" ht="29.25" customHeight="1" x14ac:dyDescent="0.2">
      <c r="B16" s="570"/>
      <c r="C16" s="571"/>
      <c r="D16" s="571"/>
      <c r="E16" s="571"/>
      <c r="F16" s="571"/>
      <c r="G16" s="571"/>
      <c r="H16" s="571"/>
      <c r="I16" s="571"/>
      <c r="J16" s="571"/>
      <c r="K16" s="571"/>
      <c r="L16" s="571"/>
      <c r="M16" s="571"/>
      <c r="N16" s="572"/>
      <c r="O16" s="583"/>
      <c r="P16" s="583"/>
      <c r="Q16" s="28"/>
    </row>
    <row r="17" spans="1:17" ht="41.25" customHeight="1" thickBot="1" x14ac:dyDescent="0.25">
      <c r="B17" s="573"/>
      <c r="C17" s="574"/>
      <c r="D17" s="574"/>
      <c r="E17" s="574"/>
      <c r="F17" s="574"/>
      <c r="G17" s="574"/>
      <c r="H17" s="574"/>
      <c r="I17" s="574"/>
      <c r="J17" s="574"/>
      <c r="K17" s="574"/>
      <c r="L17" s="574"/>
      <c r="M17" s="574"/>
      <c r="N17" s="575"/>
      <c r="O17" s="584"/>
      <c r="P17" s="584"/>
      <c r="Q17" s="28"/>
    </row>
    <row r="18" spans="1:17" ht="23.25" customHeight="1" thickBot="1" x14ac:dyDescent="0.25">
      <c r="B18" s="124"/>
      <c r="C18" s="124"/>
      <c r="D18" s="124"/>
      <c r="E18" s="132"/>
      <c r="F18" s="132"/>
      <c r="G18" s="124"/>
      <c r="H18" s="124"/>
      <c r="I18" s="132"/>
      <c r="J18" s="132"/>
      <c r="K18" s="132"/>
      <c r="L18" s="124"/>
      <c r="M18" s="124"/>
      <c r="N18" s="124"/>
    </row>
    <row r="19" spans="1:17" ht="62.25" customHeight="1" x14ac:dyDescent="0.4">
      <c r="A19" s="481"/>
      <c r="B19" s="534" t="s">
        <v>18</v>
      </c>
      <c r="C19" s="17" t="s">
        <v>99</v>
      </c>
      <c r="D19" s="18" t="s">
        <v>37</v>
      </c>
      <c r="E19" s="496" t="s">
        <v>1</v>
      </c>
      <c r="F19" s="496" t="s">
        <v>230</v>
      </c>
      <c r="G19" s="536" t="s">
        <v>29</v>
      </c>
      <c r="H19" s="537"/>
      <c r="I19" s="21" t="s">
        <v>214</v>
      </c>
      <c r="J19" s="554" t="s">
        <v>222</v>
      </c>
      <c r="K19" s="418" t="s">
        <v>21</v>
      </c>
      <c r="L19" s="585" t="s">
        <v>50</v>
      </c>
      <c r="M19" s="586"/>
      <c r="N19" s="587"/>
      <c r="O19" s="134"/>
      <c r="P19" s="135" t="s">
        <v>62</v>
      </c>
    </row>
    <row r="20" spans="1:17" ht="46.5" customHeight="1" thickBot="1" x14ac:dyDescent="0.25">
      <c r="A20" s="453"/>
      <c r="B20" s="535"/>
      <c r="C20" s="23"/>
      <c r="D20" s="24" t="s">
        <v>256</v>
      </c>
      <c r="E20" s="25" t="s">
        <v>2</v>
      </c>
      <c r="F20" s="25" t="s">
        <v>28</v>
      </c>
      <c r="G20" s="25" t="s">
        <v>71</v>
      </c>
      <c r="H20" s="26" t="s">
        <v>14</v>
      </c>
      <c r="I20" s="495" t="s">
        <v>15</v>
      </c>
      <c r="J20" s="555"/>
      <c r="K20" s="479" t="s">
        <v>15</v>
      </c>
      <c r="L20" s="139" t="s">
        <v>51</v>
      </c>
      <c r="M20" s="138" t="s">
        <v>53</v>
      </c>
      <c r="N20" s="140" t="s">
        <v>61</v>
      </c>
      <c r="O20" s="141"/>
      <c r="P20" s="142" t="s">
        <v>52</v>
      </c>
    </row>
    <row r="21" spans="1:17" ht="6" customHeight="1" thickBot="1" x14ac:dyDescent="0.25">
      <c r="A21" s="453"/>
      <c r="B21" s="482"/>
      <c r="C21" s="482"/>
      <c r="D21" s="482"/>
      <c r="E21" s="482"/>
      <c r="F21" s="482"/>
      <c r="G21" s="482"/>
      <c r="H21" s="482"/>
      <c r="I21" s="483"/>
      <c r="J21" s="452"/>
      <c r="K21" s="143"/>
      <c r="L21" s="144"/>
      <c r="M21" s="144"/>
      <c r="N21" s="145"/>
      <c r="O21" s="146"/>
      <c r="P21" s="454"/>
      <c r="Q21" s="196"/>
    </row>
    <row r="22" spans="1:17" ht="32.25" customHeight="1" thickBot="1" x14ac:dyDescent="0.25">
      <c r="A22" s="453"/>
      <c r="B22" s="29" t="s">
        <v>226</v>
      </c>
      <c r="C22" s="29"/>
      <c r="D22" s="30"/>
      <c r="E22" s="30"/>
      <c r="F22" s="30"/>
      <c r="G22" s="30"/>
      <c r="H22" s="30"/>
      <c r="I22" s="428"/>
      <c r="J22" s="429"/>
      <c r="K22" s="148"/>
      <c r="L22" s="148"/>
      <c r="M22" s="148"/>
      <c r="N22" s="149"/>
      <c r="O22" s="68"/>
      <c r="P22" s="68"/>
      <c r="Q22" s="453"/>
    </row>
    <row r="23" spans="1:17" ht="60" customHeight="1" x14ac:dyDescent="0.2">
      <c r="A23" s="484"/>
      <c r="B23" s="588" t="s">
        <v>260</v>
      </c>
      <c r="C23" s="590"/>
      <c r="D23" s="150"/>
      <c r="E23" s="160"/>
      <c r="F23" s="160"/>
      <c r="G23" s="498"/>
      <c r="H23" s="47"/>
      <c r="I23" s="498"/>
      <c r="J23" s="472"/>
      <c r="K23" s="38">
        <f>I23*G23</f>
        <v>0</v>
      </c>
      <c r="L23" s="151">
        <f>IF(RIGHT(H23,7)="5 TAHUN",K23/5,IF(RIGHT(H23,7)="3 TAHUN",K23/3,IF(RIGHT(H23,7)="2 TAHUN",K23/2,IF(RIGHT(H23,5)="TAHUN",K23*1,IF(RIGHT(H23,7)="6 BULAN",K23*2,IF(RIGHT(H23,7)="3 BULAN",K23*4,IF(RIGHT(H23,5)="BULAN",K23*12,IF(RIGHT(H23,6)="MINGGU",K23*52,IF(RIGHT(H23,4)="HARI",K23*240,0)))))))))</f>
        <v>0</v>
      </c>
      <c r="M23" s="152">
        <f>IF(RIGHT(H23,7)="5 TAHUN",K23/1200,IF(RIGHT(H23,7)="3 TAHUN",K23/720,IF(RIGHT(H23,7)="2 TAHUN",K23/480,IF(RIGHT(H23,5)="TAHUN",K23/240,IF(RIGHT(H23,7)="6 BULAN",K23/120,IF(RIGHT(H23,7)="3 BULAN",K23/60,IF(RIGHT(H23,5)="BULAN",K23/20,IF(RIGHT(H23,6)="MINGGU",K23/5,IF(RIGHT(H23,4)="HARI",K23*1,0)))))))))</f>
        <v>0</v>
      </c>
      <c r="N23" s="153">
        <f>M23/300</f>
        <v>0</v>
      </c>
      <c r="O23" s="42"/>
      <c r="P23" s="43">
        <f>L23/72000</f>
        <v>0</v>
      </c>
    </row>
    <row r="24" spans="1:17" ht="60" customHeight="1" x14ac:dyDescent="0.2">
      <c r="A24" s="485"/>
      <c r="B24" s="589"/>
      <c r="C24" s="591"/>
      <c r="D24" s="154"/>
      <c r="E24" s="159"/>
      <c r="F24" s="159"/>
      <c r="G24" s="497"/>
      <c r="H24" s="47"/>
      <c r="I24" s="497"/>
      <c r="J24" s="472"/>
      <c r="K24" s="50">
        <f>I24*G24</f>
        <v>0</v>
      </c>
      <c r="L24" s="155">
        <f>IF(RIGHT(H24,7)="5 TAHUN",K24/5,IF(RIGHT(H24,7)="3 TAHUN",K24/3,IF(RIGHT(H24,7)="2 TAHUN",K24/2,IF(RIGHT(H24,5)="TAHUN",K24*1,IF(RIGHT(H24,7)="6 BULAN",K24*2,IF(RIGHT(H24,7)="3 BULAN",K24*4,IF(RIGHT(H24,5)="BULAN",K24*12,IF(RIGHT(H24,6)="MINGGU",K24*52,IF(RIGHT(H24,4)="HARI",K24*240,0)))))))))</f>
        <v>0</v>
      </c>
      <c r="M24" s="156">
        <f>IF(RIGHT(H24,7)="5 TAHUN",K24/1200,IF(RIGHT(H24,7)="3 TAHUN",K24/720,IF(RIGHT(H24,7)="2 TAHUN",K24/480,IF(RIGHT(H24,5)="TAHUN",K24/240,IF(RIGHT(H24,7)="6 BULAN",K24/120,IF(RIGHT(H24,7)="3 BULAN",K24/60,IF(RIGHT(H24,5)="BULAN",K24/20,IF(RIGHT(H24,6)="MINGGU",K24/5,IF(RIGHT(H24,4)="HARI",K24*1,0)))))))))</f>
        <v>0</v>
      </c>
      <c r="N24" s="157">
        <f>M24/300</f>
        <v>0</v>
      </c>
      <c r="O24" s="54"/>
      <c r="P24" s="55">
        <f>L24/72000</f>
        <v>0</v>
      </c>
    </row>
    <row r="25" spans="1:17" ht="60" customHeight="1" x14ac:dyDescent="0.2">
      <c r="A25" s="485"/>
      <c r="B25" s="589"/>
      <c r="C25" s="591"/>
      <c r="D25" s="154"/>
      <c r="E25" s="473"/>
      <c r="F25" s="159"/>
      <c r="G25" s="497"/>
      <c r="H25" s="47"/>
      <c r="I25" s="497"/>
      <c r="J25" s="472"/>
      <c r="K25" s="50">
        <f>I25*G25</f>
        <v>0</v>
      </c>
      <c r="L25" s="155">
        <f>IF(RIGHT(H25,7)="5 TAHUN",K25/5,IF(RIGHT(H25,7)="3 TAHUN",K25/3,IF(RIGHT(H25,7)="2 TAHUN",K25/2,IF(RIGHT(H25,5)="TAHUN",K25*1,IF(RIGHT(H25,7)="6 BULAN",K25*2,IF(RIGHT(H25,7)="3 BULAN",K25*4,IF(RIGHT(H25,5)="BULAN",K25*12,IF(RIGHT(H25,6)="MINGGU",K25*52,IF(RIGHT(H25,4)="HARI",K25*240,0)))))))))</f>
        <v>0</v>
      </c>
      <c r="M25" s="156">
        <f>IF(RIGHT(H25,7)="5 TAHUN",K25/1200,IF(RIGHT(H25,7)="3 TAHUN",K25/720,IF(RIGHT(H25,7)="2 TAHUN",K25/480,IF(RIGHT(H25,5)="TAHUN",K25/240,IF(RIGHT(H25,7)="6 BULAN",K25/120,IF(RIGHT(H25,7)="3 BULAN",K25/60,IF(RIGHT(H25,5)="BULAN",K25/20,IF(RIGHT(H25,6)="MINGGU",K25/5,IF(RIGHT(H25,4)="HARI",K25*1,0)))))))))</f>
        <v>0</v>
      </c>
      <c r="N25" s="157">
        <f t="shared" ref="N25:N80" si="0">M25/300</f>
        <v>0</v>
      </c>
      <c r="O25" s="54"/>
      <c r="P25" s="55">
        <f t="shared" ref="P25:P80" si="1">L25/72000</f>
        <v>0</v>
      </c>
    </row>
    <row r="26" spans="1:17" ht="60" customHeight="1" x14ac:dyDescent="0.2">
      <c r="A26" s="485"/>
      <c r="B26" s="589"/>
      <c r="C26" s="591"/>
      <c r="D26" s="154"/>
      <c r="E26" s="159"/>
      <c r="F26" s="159"/>
      <c r="G26" s="497"/>
      <c r="H26" s="47"/>
      <c r="I26" s="497"/>
      <c r="J26" s="472"/>
      <c r="K26" s="50">
        <f>I26*G26</f>
        <v>0</v>
      </c>
      <c r="L26" s="155">
        <f>IF(RIGHT(H26,7)="5 TAHUN",K26/5,IF(RIGHT(H26,7)="3 TAHUN",K26/3,IF(RIGHT(H26,7)="2 TAHUN",K26/2,IF(RIGHT(H26,5)="TAHUN",K26*1,IF(RIGHT(H26,7)="6 BULAN",K26*2,IF(RIGHT(H26,7)="3 BULAN",K26*4,IF(RIGHT(H26,5)="BULAN",K26*12,IF(RIGHT(H26,6)="MINGGU",K26*52,IF(RIGHT(H26,4)="HARI",K26*240,0)))))))))</f>
        <v>0</v>
      </c>
      <c r="M26" s="156">
        <f>IF(RIGHT(H26,7)="5 TAHUN",K26/1200,IF(RIGHT(H26,7)="3 TAHUN",K26/720,IF(RIGHT(H26,7)="2 TAHUN",K26/480,IF(RIGHT(H26,5)="TAHUN",K26/240,IF(RIGHT(H26,7)="6 BULAN",K26/120,IF(RIGHT(H26,7)="3 BULAN",K26/60,IF(RIGHT(H26,5)="BULAN",K26/20,IF(RIGHT(H26,6)="MINGGU",K26/5,IF(RIGHT(H26,4)="HARI",K26*1,0)))))))))</f>
        <v>0</v>
      </c>
      <c r="N26" s="157">
        <f t="shared" si="0"/>
        <v>0</v>
      </c>
      <c r="O26" s="54"/>
      <c r="P26" s="55">
        <f t="shared" si="1"/>
        <v>0</v>
      </c>
    </row>
    <row r="27" spans="1:17" ht="60" customHeight="1" x14ac:dyDescent="0.2">
      <c r="A27" s="485"/>
      <c r="B27" s="589"/>
      <c r="C27" s="591"/>
      <c r="D27" s="154"/>
      <c r="E27" s="159"/>
      <c r="F27" s="159"/>
      <c r="G27" s="497"/>
      <c r="H27" s="47"/>
      <c r="I27" s="497"/>
      <c r="J27" s="434"/>
      <c r="K27" s="50">
        <f>I27*G27</f>
        <v>0</v>
      </c>
      <c r="L27" s="155">
        <f>IF(RIGHT(H27,7)="5 TAHUN",K27/5,IF(RIGHT(H27,7)="3 TAHUN",K27/3,IF(RIGHT(H27,7)="2 TAHUN",K27/2,IF(RIGHT(H27,5)="TAHUN",K27*1,IF(RIGHT(H27,7)="6 BULAN",K27*2,IF(RIGHT(H27,7)="3 BULAN",K27*4,IF(RIGHT(H27,5)="BULAN",K27*12,IF(RIGHT(H27,6)="MINGGU",K27*52,IF(RIGHT(H27,4)="HARI",K27*240,0)))))))))</f>
        <v>0</v>
      </c>
      <c r="M27" s="156">
        <f>IF(RIGHT(H27,7)="5 TAHUN",K27/1200,IF(RIGHT(H27,7)="3 TAHUN",K27/720,IF(RIGHT(H27,7)="2 TAHUN",K27/480,IF(RIGHT(H27,5)="TAHUN",K27/240,IF(RIGHT(H27,7)="6 BULAN",K27/120,IF(RIGHT(H27,7)="3 BULAN",K27/60,IF(RIGHT(H27,5)="BULAN",K27/20,IF(RIGHT(H27,6)="MINGGU",K27/5,IF(RIGHT(H27,4)="HARI",K27*1,0)))))))))</f>
        <v>0</v>
      </c>
      <c r="N27" s="157">
        <f t="shared" si="0"/>
        <v>0</v>
      </c>
      <c r="O27" s="54"/>
      <c r="P27" s="55">
        <f t="shared" si="1"/>
        <v>0</v>
      </c>
    </row>
    <row r="28" spans="1:17" ht="60" customHeight="1" x14ac:dyDescent="0.2">
      <c r="A28" s="485"/>
      <c r="B28" s="593" t="s">
        <v>261</v>
      </c>
      <c r="C28" s="591"/>
      <c r="D28" s="154"/>
      <c r="E28" s="159"/>
      <c r="F28" s="159"/>
      <c r="G28" s="497"/>
      <c r="H28" s="47"/>
      <c r="I28" s="497"/>
      <c r="J28" s="435"/>
      <c r="K28" s="50"/>
      <c r="L28" s="155"/>
      <c r="M28" s="156"/>
      <c r="N28" s="157"/>
      <c r="O28" s="54"/>
      <c r="P28" s="55"/>
    </row>
    <row r="29" spans="1:17" ht="60" customHeight="1" x14ac:dyDescent="0.2">
      <c r="A29" s="485"/>
      <c r="B29" s="589"/>
      <c r="C29" s="591"/>
      <c r="D29" s="154"/>
      <c r="E29" s="159"/>
      <c r="F29" s="159"/>
      <c r="G29" s="497"/>
      <c r="H29" s="47"/>
      <c r="I29" s="497"/>
      <c r="J29" s="435"/>
      <c r="K29" s="50"/>
      <c r="L29" s="155"/>
      <c r="M29" s="156"/>
      <c r="N29" s="157"/>
      <c r="O29" s="54"/>
      <c r="P29" s="55"/>
    </row>
    <row r="30" spans="1:17" ht="60" customHeight="1" x14ac:dyDescent="0.2">
      <c r="A30" s="485"/>
      <c r="B30" s="589"/>
      <c r="C30" s="591"/>
      <c r="D30" s="154"/>
      <c r="E30" s="473"/>
      <c r="F30" s="159"/>
      <c r="G30" s="497"/>
      <c r="H30" s="47"/>
      <c r="I30" s="497"/>
      <c r="J30" s="435"/>
      <c r="K30" s="50"/>
      <c r="L30" s="158"/>
      <c r="M30" s="156"/>
      <c r="N30" s="157"/>
      <c r="O30" s="54"/>
      <c r="P30" s="55"/>
    </row>
    <row r="31" spans="1:17" ht="60" customHeight="1" x14ac:dyDescent="0.2">
      <c r="A31" s="485"/>
      <c r="B31" s="589"/>
      <c r="C31" s="591"/>
      <c r="D31" s="154"/>
      <c r="E31" s="159"/>
      <c r="F31" s="159"/>
      <c r="G31" s="497"/>
      <c r="H31" s="47"/>
      <c r="I31" s="497"/>
      <c r="J31" s="434"/>
      <c r="K31" s="50"/>
      <c r="L31" s="155"/>
      <c r="M31" s="156"/>
      <c r="N31" s="157"/>
      <c r="O31" s="54"/>
      <c r="P31" s="55"/>
    </row>
    <row r="32" spans="1:17" ht="60" customHeight="1" thickBot="1" x14ac:dyDescent="0.25">
      <c r="A32" s="485"/>
      <c r="B32" s="589"/>
      <c r="C32" s="591"/>
      <c r="D32" s="154"/>
      <c r="E32" s="159"/>
      <c r="F32" s="159"/>
      <c r="G32" s="497"/>
      <c r="H32" s="47"/>
      <c r="I32" s="497"/>
      <c r="J32" s="472"/>
      <c r="K32" s="50"/>
      <c r="L32" s="155"/>
      <c r="M32" s="156"/>
      <c r="N32" s="157"/>
      <c r="O32" s="54"/>
      <c r="P32" s="55"/>
    </row>
    <row r="33" spans="1:16" ht="60" customHeight="1" thickBot="1" x14ac:dyDescent="0.25">
      <c r="A33" s="485"/>
      <c r="B33" s="29" t="s">
        <v>226</v>
      </c>
      <c r="C33" s="29"/>
      <c r="D33" s="30"/>
      <c r="E33" s="30"/>
      <c r="F33" s="30"/>
      <c r="G33" s="30"/>
      <c r="H33" s="30"/>
      <c r="I33" s="428"/>
      <c r="J33" s="429"/>
      <c r="K33" s="50">
        <f>I33*G33</f>
        <v>0</v>
      </c>
      <c r="L33" s="155">
        <f t="shared" ref="L33:L80" si="2">IF(RIGHT(H33,7)="5 TAHUN",K33/5,IF(RIGHT(H33,7)="3 TAHUN",K33/3,IF(RIGHT(H33,7)="2 TAHUN",K33/2,IF(RIGHT(H33,5)="TAHUN",K33*1,IF(RIGHT(H33,7)="6 BULAN",K33*2,IF(RIGHT(H33,7)="3 BULAN",K33*4,IF(RIGHT(H33,5)="BULAN",K33*12,IF(RIGHT(H33,6)="MINGGU",K33*52,IF(RIGHT(H33,4)="HARI",K33*240,0)))))))))</f>
        <v>0</v>
      </c>
      <c r="M33" s="156">
        <f t="shared" ref="M33:M80" si="3">IF(RIGHT(H33,7)="5 TAHUN",K33/1200,IF(RIGHT(H33,7)="3 TAHUN",K33/720,IF(RIGHT(H33,7)="2 TAHUN",K33/480,IF(RIGHT(H33,5)="TAHUN",K33/240,IF(RIGHT(H33,7)="6 BULAN",K33/120,IF(RIGHT(H33,7)="3 BULAN",K33/60,IF(RIGHT(H33,5)="BULAN",K33/20,IF(RIGHT(H33,6)="MINGGU",K33/5,IF(RIGHT(H33,4)="HARI",K33*1,0)))))))))</f>
        <v>0</v>
      </c>
      <c r="N33" s="157">
        <f t="shared" si="0"/>
        <v>0</v>
      </c>
      <c r="O33" s="54"/>
      <c r="P33" s="55">
        <f t="shared" si="1"/>
        <v>0</v>
      </c>
    </row>
    <row r="34" spans="1:16" ht="60" customHeight="1" x14ac:dyDescent="0.2">
      <c r="A34" s="485"/>
      <c r="B34" s="592" t="s">
        <v>262</v>
      </c>
      <c r="C34" s="563"/>
      <c r="D34" s="154"/>
      <c r="E34" s="159"/>
      <c r="F34" s="159"/>
      <c r="G34" s="497"/>
      <c r="H34" s="47"/>
      <c r="I34" s="497"/>
      <c r="J34" s="472"/>
      <c r="K34" s="50">
        <v>0</v>
      </c>
      <c r="L34" s="155">
        <f t="shared" si="2"/>
        <v>0</v>
      </c>
      <c r="M34" s="156">
        <f t="shared" si="3"/>
        <v>0</v>
      </c>
      <c r="N34" s="157">
        <f t="shared" si="0"/>
        <v>0</v>
      </c>
      <c r="O34" s="54"/>
      <c r="P34" s="55">
        <f t="shared" si="1"/>
        <v>0</v>
      </c>
    </row>
    <row r="35" spans="1:16" ht="60" customHeight="1" x14ac:dyDescent="0.2">
      <c r="A35" s="485"/>
      <c r="B35" s="557"/>
      <c r="C35" s="560"/>
      <c r="D35" s="154"/>
      <c r="E35" s="159"/>
      <c r="F35" s="159"/>
      <c r="G35" s="497"/>
      <c r="H35" s="47"/>
      <c r="I35" s="497"/>
      <c r="J35" s="434"/>
      <c r="K35" s="50">
        <f>I35*G35</f>
        <v>0</v>
      </c>
      <c r="L35" s="155">
        <f t="shared" si="2"/>
        <v>0</v>
      </c>
      <c r="M35" s="156">
        <f t="shared" si="3"/>
        <v>0</v>
      </c>
      <c r="N35" s="157">
        <f t="shared" si="0"/>
        <v>0</v>
      </c>
      <c r="O35" s="54"/>
      <c r="P35" s="55">
        <f t="shared" si="1"/>
        <v>0</v>
      </c>
    </row>
    <row r="36" spans="1:16" ht="60" customHeight="1" x14ac:dyDescent="0.2">
      <c r="A36" s="485"/>
      <c r="B36" s="557"/>
      <c r="C36" s="560"/>
      <c r="D36" s="154"/>
      <c r="E36" s="159"/>
      <c r="F36" s="159"/>
      <c r="G36" s="497"/>
      <c r="H36" s="47"/>
      <c r="I36" s="497"/>
      <c r="J36" s="472"/>
      <c r="K36" s="50">
        <f>I36*G36</f>
        <v>0</v>
      </c>
      <c r="L36" s="155">
        <f t="shared" si="2"/>
        <v>0</v>
      </c>
      <c r="M36" s="156">
        <f t="shared" si="3"/>
        <v>0</v>
      </c>
      <c r="N36" s="157">
        <f t="shared" si="0"/>
        <v>0</v>
      </c>
      <c r="O36" s="54"/>
      <c r="P36" s="55">
        <f t="shared" si="1"/>
        <v>0</v>
      </c>
    </row>
    <row r="37" spans="1:16" ht="60" customHeight="1" x14ac:dyDescent="0.2">
      <c r="A37" s="485"/>
      <c r="B37" s="557"/>
      <c r="C37" s="560"/>
      <c r="D37" s="154"/>
      <c r="E37" s="159"/>
      <c r="F37" s="159"/>
      <c r="G37" s="497"/>
      <c r="H37" s="47"/>
      <c r="I37" s="497"/>
      <c r="J37" s="472"/>
      <c r="K37" s="50">
        <f>I37*G37</f>
        <v>0</v>
      </c>
      <c r="L37" s="155">
        <f t="shared" si="2"/>
        <v>0</v>
      </c>
      <c r="M37" s="156">
        <f t="shared" si="3"/>
        <v>0</v>
      </c>
      <c r="N37" s="157">
        <f t="shared" si="0"/>
        <v>0</v>
      </c>
      <c r="O37" s="54"/>
      <c r="P37" s="55">
        <f t="shared" si="1"/>
        <v>0</v>
      </c>
    </row>
    <row r="38" spans="1:16" ht="60" customHeight="1" x14ac:dyDescent="0.2">
      <c r="A38" s="485"/>
      <c r="B38" s="558"/>
      <c r="C38" s="561"/>
      <c r="D38" s="154"/>
      <c r="E38" s="159"/>
      <c r="F38" s="159"/>
      <c r="G38" s="497"/>
      <c r="H38" s="47"/>
      <c r="I38" s="497"/>
      <c r="J38" s="472"/>
      <c r="K38" s="50">
        <f>I38*G38</f>
        <v>0</v>
      </c>
      <c r="L38" s="155">
        <f t="shared" si="2"/>
        <v>0</v>
      </c>
      <c r="M38" s="156">
        <f t="shared" si="3"/>
        <v>0</v>
      </c>
      <c r="N38" s="157">
        <f t="shared" si="0"/>
        <v>0</v>
      </c>
      <c r="O38" s="54"/>
      <c r="P38" s="55">
        <f t="shared" si="1"/>
        <v>0</v>
      </c>
    </row>
    <row r="39" spans="1:16" ht="60" customHeight="1" x14ac:dyDescent="0.2">
      <c r="A39" s="485"/>
      <c r="B39" s="556" t="s">
        <v>263</v>
      </c>
      <c r="C39" s="559"/>
      <c r="D39" s="154"/>
      <c r="E39" s="159"/>
      <c r="F39" s="159"/>
      <c r="G39" s="497"/>
      <c r="H39" s="47"/>
      <c r="I39" s="497"/>
      <c r="J39" s="472"/>
      <c r="K39" s="50">
        <f>I39*G39</f>
        <v>0</v>
      </c>
      <c r="L39" s="155">
        <f t="shared" si="2"/>
        <v>0</v>
      </c>
      <c r="M39" s="156">
        <f t="shared" si="3"/>
        <v>0</v>
      </c>
      <c r="N39" s="157">
        <f t="shared" si="0"/>
        <v>0</v>
      </c>
      <c r="O39" s="54"/>
      <c r="P39" s="55">
        <f t="shared" si="1"/>
        <v>0</v>
      </c>
    </row>
    <row r="40" spans="1:16" ht="60" customHeight="1" x14ac:dyDescent="0.2">
      <c r="A40" s="485"/>
      <c r="B40" s="557"/>
      <c r="C40" s="560"/>
      <c r="D40" s="154"/>
      <c r="E40" s="159"/>
      <c r="F40" s="159"/>
      <c r="G40" s="497"/>
      <c r="H40" s="47"/>
      <c r="I40" s="497"/>
      <c r="J40" s="472"/>
      <c r="K40" s="50">
        <v>0</v>
      </c>
      <c r="L40" s="155">
        <f t="shared" si="2"/>
        <v>0</v>
      </c>
      <c r="M40" s="156">
        <f t="shared" si="3"/>
        <v>0</v>
      </c>
      <c r="N40" s="157">
        <f t="shared" si="0"/>
        <v>0</v>
      </c>
      <c r="O40" s="54"/>
      <c r="P40" s="55">
        <f t="shared" si="1"/>
        <v>0</v>
      </c>
    </row>
    <row r="41" spans="1:16" ht="60" customHeight="1" x14ac:dyDescent="0.2">
      <c r="A41" s="485"/>
      <c r="B41" s="557"/>
      <c r="C41" s="560"/>
      <c r="D41" s="154"/>
      <c r="E41" s="159"/>
      <c r="F41" s="159"/>
      <c r="G41" s="497"/>
      <c r="H41" s="47"/>
      <c r="I41" s="497"/>
      <c r="J41" s="472"/>
      <c r="K41" s="50">
        <f t="shared" ref="K41:K46" si="4">I41*G41</f>
        <v>0</v>
      </c>
      <c r="L41" s="155">
        <f t="shared" si="2"/>
        <v>0</v>
      </c>
      <c r="M41" s="156">
        <f t="shared" si="3"/>
        <v>0</v>
      </c>
      <c r="N41" s="157">
        <f t="shared" si="0"/>
        <v>0</v>
      </c>
      <c r="O41" s="54"/>
      <c r="P41" s="55">
        <f t="shared" si="1"/>
        <v>0</v>
      </c>
    </row>
    <row r="42" spans="1:16" ht="60" customHeight="1" x14ac:dyDescent="0.2">
      <c r="A42" s="485"/>
      <c r="B42" s="557"/>
      <c r="C42" s="560"/>
      <c r="D42" s="154"/>
      <c r="E42" s="159"/>
      <c r="F42" s="159"/>
      <c r="G42" s="497"/>
      <c r="H42" s="47"/>
      <c r="I42" s="497"/>
      <c r="J42" s="472"/>
      <c r="K42" s="50">
        <f t="shared" si="4"/>
        <v>0</v>
      </c>
      <c r="L42" s="155">
        <f t="shared" si="2"/>
        <v>0</v>
      </c>
      <c r="M42" s="156">
        <f t="shared" si="3"/>
        <v>0</v>
      </c>
      <c r="N42" s="157">
        <f t="shared" si="0"/>
        <v>0</v>
      </c>
      <c r="O42" s="54"/>
      <c r="P42" s="55">
        <f t="shared" si="1"/>
        <v>0</v>
      </c>
    </row>
    <row r="43" spans="1:16" ht="60" customHeight="1" x14ac:dyDescent="0.2">
      <c r="A43" s="485"/>
      <c r="B43" s="558"/>
      <c r="C43" s="561"/>
      <c r="D43" s="154"/>
      <c r="E43" s="159"/>
      <c r="F43" s="159"/>
      <c r="G43" s="497"/>
      <c r="H43" s="47"/>
      <c r="I43" s="497"/>
      <c r="J43" s="472"/>
      <c r="K43" s="50">
        <f t="shared" si="4"/>
        <v>0</v>
      </c>
      <c r="L43" s="155">
        <f t="shared" si="2"/>
        <v>0</v>
      </c>
      <c r="M43" s="156">
        <f t="shared" si="3"/>
        <v>0</v>
      </c>
      <c r="N43" s="157">
        <f t="shared" si="0"/>
        <v>0</v>
      </c>
      <c r="O43" s="54"/>
      <c r="P43" s="55">
        <f t="shared" si="1"/>
        <v>0</v>
      </c>
    </row>
    <row r="44" spans="1:16" ht="60" customHeight="1" x14ac:dyDescent="0.2">
      <c r="A44" s="485"/>
      <c r="B44" s="556" t="s">
        <v>264</v>
      </c>
      <c r="C44" s="559"/>
      <c r="D44" s="154"/>
      <c r="E44" s="159"/>
      <c r="F44" s="159"/>
      <c r="G44" s="497"/>
      <c r="H44" s="47"/>
      <c r="I44" s="497"/>
      <c r="J44" s="472"/>
      <c r="K44" s="50">
        <f t="shared" si="4"/>
        <v>0</v>
      </c>
      <c r="L44" s="155">
        <f t="shared" si="2"/>
        <v>0</v>
      </c>
      <c r="M44" s="156">
        <f t="shared" si="3"/>
        <v>0</v>
      </c>
      <c r="N44" s="157">
        <f t="shared" si="0"/>
        <v>0</v>
      </c>
      <c r="O44" s="54"/>
      <c r="P44" s="55">
        <f t="shared" si="1"/>
        <v>0</v>
      </c>
    </row>
    <row r="45" spans="1:16" ht="60" customHeight="1" x14ac:dyDescent="0.2">
      <c r="A45" s="485"/>
      <c r="B45" s="557"/>
      <c r="C45" s="560"/>
      <c r="D45" s="154"/>
      <c r="E45" s="159"/>
      <c r="F45" s="159"/>
      <c r="G45" s="497"/>
      <c r="H45" s="47"/>
      <c r="I45" s="497"/>
      <c r="J45" s="472"/>
      <c r="K45" s="50">
        <f t="shared" si="4"/>
        <v>0</v>
      </c>
      <c r="L45" s="155">
        <f t="shared" si="2"/>
        <v>0</v>
      </c>
      <c r="M45" s="156">
        <f t="shared" si="3"/>
        <v>0</v>
      </c>
      <c r="N45" s="157">
        <f t="shared" si="0"/>
        <v>0</v>
      </c>
      <c r="O45" s="54"/>
      <c r="P45" s="55">
        <f t="shared" si="1"/>
        <v>0</v>
      </c>
    </row>
    <row r="46" spans="1:16" ht="60" customHeight="1" x14ac:dyDescent="0.2">
      <c r="A46" s="485"/>
      <c r="B46" s="557"/>
      <c r="C46" s="560"/>
      <c r="D46" s="154"/>
      <c r="E46" s="159"/>
      <c r="F46" s="159"/>
      <c r="G46" s="497"/>
      <c r="H46" s="47"/>
      <c r="I46" s="497"/>
      <c r="J46" s="486"/>
      <c r="K46" s="50">
        <f t="shared" si="4"/>
        <v>0</v>
      </c>
      <c r="L46" s="155">
        <f t="shared" si="2"/>
        <v>0</v>
      </c>
      <c r="M46" s="156">
        <f t="shared" si="3"/>
        <v>0</v>
      </c>
      <c r="N46" s="157">
        <f t="shared" si="0"/>
        <v>0</v>
      </c>
      <c r="O46" s="54"/>
      <c r="P46" s="55">
        <f t="shared" si="1"/>
        <v>0</v>
      </c>
    </row>
    <row r="47" spans="1:16" ht="60" customHeight="1" x14ac:dyDescent="0.2">
      <c r="A47" s="485"/>
      <c r="B47" s="557"/>
      <c r="C47" s="560"/>
      <c r="D47" s="154"/>
      <c r="E47" s="159"/>
      <c r="F47" s="159"/>
      <c r="G47" s="497"/>
      <c r="H47" s="47"/>
      <c r="I47" s="497"/>
      <c r="J47" s="486"/>
      <c r="K47" s="50">
        <v>0</v>
      </c>
      <c r="L47" s="155">
        <f t="shared" si="2"/>
        <v>0</v>
      </c>
      <c r="M47" s="156">
        <f t="shared" si="3"/>
        <v>0</v>
      </c>
      <c r="N47" s="157">
        <f t="shared" si="0"/>
        <v>0</v>
      </c>
      <c r="O47" s="54"/>
      <c r="P47" s="55">
        <f t="shared" si="1"/>
        <v>0</v>
      </c>
    </row>
    <row r="48" spans="1:16" ht="60" customHeight="1" x14ac:dyDescent="0.2">
      <c r="A48" s="485"/>
      <c r="B48" s="558"/>
      <c r="C48" s="561"/>
      <c r="D48" s="154"/>
      <c r="E48" s="159"/>
      <c r="F48" s="159"/>
      <c r="G48" s="497"/>
      <c r="H48" s="47"/>
      <c r="I48" s="497"/>
      <c r="J48" s="486"/>
      <c r="K48" s="50">
        <f>I48*G48</f>
        <v>0</v>
      </c>
      <c r="L48" s="155">
        <f t="shared" si="2"/>
        <v>0</v>
      </c>
      <c r="M48" s="156">
        <f t="shared" si="3"/>
        <v>0</v>
      </c>
      <c r="N48" s="157">
        <f t="shared" si="0"/>
        <v>0</v>
      </c>
      <c r="O48" s="54"/>
      <c r="P48" s="55">
        <f t="shared" si="1"/>
        <v>0</v>
      </c>
    </row>
    <row r="49" spans="1:16" ht="60" customHeight="1" x14ac:dyDescent="0.2">
      <c r="A49" s="485"/>
      <c r="B49" s="556" t="s">
        <v>265</v>
      </c>
      <c r="C49" s="559"/>
      <c r="D49" s="154"/>
      <c r="E49" s="159"/>
      <c r="F49" s="159"/>
      <c r="G49" s="497"/>
      <c r="H49" s="47"/>
      <c r="I49" s="497"/>
      <c r="J49" s="486"/>
      <c r="K49" s="50">
        <f>I49*G49</f>
        <v>0</v>
      </c>
      <c r="L49" s="155">
        <f t="shared" si="2"/>
        <v>0</v>
      </c>
      <c r="M49" s="156">
        <f t="shared" si="3"/>
        <v>0</v>
      </c>
      <c r="N49" s="157">
        <f t="shared" si="0"/>
        <v>0</v>
      </c>
      <c r="O49" s="54"/>
      <c r="P49" s="55">
        <f t="shared" si="1"/>
        <v>0</v>
      </c>
    </row>
    <row r="50" spans="1:16" ht="60" customHeight="1" x14ac:dyDescent="0.2">
      <c r="A50" s="485"/>
      <c r="B50" s="557"/>
      <c r="C50" s="560"/>
      <c r="D50" s="154"/>
      <c r="E50" s="159"/>
      <c r="F50" s="159"/>
      <c r="G50" s="497"/>
      <c r="H50" s="47"/>
      <c r="I50" s="497"/>
      <c r="J50" s="486"/>
      <c r="K50" s="50">
        <f>I50*G50</f>
        <v>0</v>
      </c>
      <c r="L50" s="155">
        <f t="shared" si="2"/>
        <v>0</v>
      </c>
      <c r="M50" s="156">
        <f t="shared" si="3"/>
        <v>0</v>
      </c>
      <c r="N50" s="157">
        <f t="shared" si="0"/>
        <v>0</v>
      </c>
      <c r="O50" s="54"/>
      <c r="P50" s="55">
        <f t="shared" si="1"/>
        <v>0</v>
      </c>
    </row>
    <row r="51" spans="1:16" ht="60" customHeight="1" x14ac:dyDescent="0.2">
      <c r="A51" s="485"/>
      <c r="B51" s="557"/>
      <c r="C51" s="560"/>
      <c r="D51" s="154"/>
      <c r="E51" s="159"/>
      <c r="F51" s="159"/>
      <c r="G51" s="497"/>
      <c r="H51" s="47"/>
      <c r="I51" s="497"/>
      <c r="J51" s="486"/>
      <c r="K51" s="50">
        <f>I51*G51</f>
        <v>0</v>
      </c>
      <c r="L51" s="155">
        <f t="shared" si="2"/>
        <v>0</v>
      </c>
      <c r="M51" s="156">
        <f t="shared" si="3"/>
        <v>0</v>
      </c>
      <c r="N51" s="157">
        <f t="shared" si="0"/>
        <v>0</v>
      </c>
      <c r="O51" s="54"/>
      <c r="P51" s="55">
        <f t="shared" si="1"/>
        <v>0</v>
      </c>
    </row>
    <row r="52" spans="1:16" ht="60" customHeight="1" x14ac:dyDescent="0.2">
      <c r="A52" s="485"/>
      <c r="B52" s="557"/>
      <c r="C52" s="560"/>
      <c r="D52" s="154"/>
      <c r="E52" s="159"/>
      <c r="F52" s="159"/>
      <c r="G52" s="497"/>
      <c r="H52" s="47"/>
      <c r="I52" s="497"/>
      <c r="J52" s="486"/>
      <c r="K52" s="50">
        <f>I52*G52</f>
        <v>0</v>
      </c>
      <c r="L52" s="155">
        <f t="shared" si="2"/>
        <v>0</v>
      </c>
      <c r="M52" s="156">
        <f t="shared" si="3"/>
        <v>0</v>
      </c>
      <c r="N52" s="157">
        <f t="shared" si="0"/>
        <v>0</v>
      </c>
      <c r="O52" s="54"/>
      <c r="P52" s="55">
        <f t="shared" si="1"/>
        <v>0</v>
      </c>
    </row>
    <row r="53" spans="1:16" ht="60" customHeight="1" thickBot="1" x14ac:dyDescent="0.25">
      <c r="A53" s="485"/>
      <c r="B53" s="558"/>
      <c r="C53" s="562"/>
      <c r="D53" s="154"/>
      <c r="E53" s="159"/>
      <c r="F53" s="159"/>
      <c r="G53" s="497"/>
      <c r="H53" s="47"/>
      <c r="I53" s="497"/>
      <c r="J53" s="486"/>
      <c r="K53" s="50">
        <v>0</v>
      </c>
      <c r="L53" s="155">
        <f t="shared" si="2"/>
        <v>0</v>
      </c>
      <c r="M53" s="156">
        <f t="shared" si="3"/>
        <v>0</v>
      </c>
      <c r="N53" s="157">
        <f t="shared" si="0"/>
        <v>0</v>
      </c>
      <c r="O53" s="54"/>
      <c r="P53" s="55">
        <f t="shared" si="1"/>
        <v>0</v>
      </c>
    </row>
    <row r="54" spans="1:16" ht="60" customHeight="1" thickBot="1" x14ac:dyDescent="0.25">
      <c r="A54" s="485"/>
      <c r="B54" s="29" t="s">
        <v>226</v>
      </c>
      <c r="C54" s="29"/>
      <c r="D54" s="30"/>
      <c r="E54" s="30"/>
      <c r="F54" s="30"/>
      <c r="G54" s="30"/>
      <c r="H54" s="30"/>
      <c r="I54" s="428"/>
      <c r="J54" s="429"/>
      <c r="K54" s="50">
        <f>I54*G54</f>
        <v>0</v>
      </c>
      <c r="L54" s="155">
        <f t="shared" si="2"/>
        <v>0</v>
      </c>
      <c r="M54" s="156">
        <f t="shared" si="3"/>
        <v>0</v>
      </c>
      <c r="N54" s="157">
        <f t="shared" si="0"/>
        <v>0</v>
      </c>
      <c r="O54" s="54"/>
      <c r="P54" s="55">
        <f t="shared" si="1"/>
        <v>0</v>
      </c>
    </row>
    <row r="55" spans="1:16" ht="60" customHeight="1" x14ac:dyDescent="0.2">
      <c r="A55" s="556" t="s">
        <v>265</v>
      </c>
      <c r="B55" s="556" t="s">
        <v>266</v>
      </c>
      <c r="C55" s="563"/>
      <c r="D55" s="154"/>
      <c r="E55" s="159"/>
      <c r="F55" s="159"/>
      <c r="G55" s="497"/>
      <c r="H55" s="47"/>
      <c r="I55" s="497"/>
      <c r="J55" s="486"/>
      <c r="K55" s="50">
        <f>I55*G55</f>
        <v>0</v>
      </c>
      <c r="L55" s="155">
        <f t="shared" si="2"/>
        <v>0</v>
      </c>
      <c r="M55" s="156">
        <f t="shared" si="3"/>
        <v>0</v>
      </c>
      <c r="N55" s="157">
        <f t="shared" si="0"/>
        <v>0</v>
      </c>
      <c r="O55" s="54"/>
      <c r="P55" s="55">
        <f t="shared" si="1"/>
        <v>0</v>
      </c>
    </row>
    <row r="56" spans="1:16" ht="60" customHeight="1" x14ac:dyDescent="0.2">
      <c r="A56" s="557"/>
      <c r="B56" s="557"/>
      <c r="C56" s="560"/>
      <c r="D56" s="154"/>
      <c r="E56" s="159"/>
      <c r="F56" s="159"/>
      <c r="G56" s="497"/>
      <c r="H56" s="47"/>
      <c r="I56" s="497"/>
      <c r="J56" s="486"/>
      <c r="K56" s="50">
        <f>I56*G56</f>
        <v>0</v>
      </c>
      <c r="L56" s="155">
        <f t="shared" si="2"/>
        <v>0</v>
      </c>
      <c r="M56" s="156">
        <f t="shared" si="3"/>
        <v>0</v>
      </c>
      <c r="N56" s="157">
        <f t="shared" si="0"/>
        <v>0</v>
      </c>
      <c r="O56" s="54"/>
      <c r="P56" s="55">
        <f t="shared" si="1"/>
        <v>0</v>
      </c>
    </row>
    <row r="57" spans="1:16" ht="60" customHeight="1" x14ac:dyDescent="0.2">
      <c r="A57" s="557"/>
      <c r="B57" s="557"/>
      <c r="C57" s="560"/>
      <c r="D57" s="154"/>
      <c r="E57" s="159"/>
      <c r="F57" s="159"/>
      <c r="G57" s="497"/>
      <c r="H57" s="47"/>
      <c r="I57" s="497"/>
      <c r="J57" s="486"/>
      <c r="K57" s="50">
        <f>I57*G57</f>
        <v>0</v>
      </c>
      <c r="L57" s="155">
        <f t="shared" si="2"/>
        <v>0</v>
      </c>
      <c r="M57" s="156">
        <f t="shared" si="3"/>
        <v>0</v>
      </c>
      <c r="N57" s="157">
        <f t="shared" si="0"/>
        <v>0</v>
      </c>
      <c r="O57" s="54"/>
      <c r="P57" s="55">
        <f t="shared" si="1"/>
        <v>0</v>
      </c>
    </row>
    <row r="58" spans="1:16" ht="60" customHeight="1" x14ac:dyDescent="0.2">
      <c r="A58" s="557"/>
      <c r="B58" s="557"/>
      <c r="C58" s="560"/>
      <c r="D58" s="154"/>
      <c r="E58" s="159"/>
      <c r="F58" s="159"/>
      <c r="G58" s="497"/>
      <c r="H58" s="47"/>
      <c r="I58" s="497"/>
      <c r="J58" s="486"/>
      <c r="K58" s="50">
        <f>I58*G58</f>
        <v>0</v>
      </c>
      <c r="L58" s="155">
        <f t="shared" si="2"/>
        <v>0</v>
      </c>
      <c r="M58" s="156">
        <f t="shared" si="3"/>
        <v>0</v>
      </c>
      <c r="N58" s="157">
        <f t="shared" si="0"/>
        <v>0</v>
      </c>
      <c r="O58" s="54"/>
      <c r="P58" s="55">
        <f t="shared" si="1"/>
        <v>0</v>
      </c>
    </row>
    <row r="59" spans="1:16" ht="60" customHeight="1" x14ac:dyDescent="0.2">
      <c r="A59" s="558"/>
      <c r="B59" s="558"/>
      <c r="C59" s="561"/>
      <c r="D59" s="154"/>
      <c r="E59" s="159"/>
      <c r="F59" s="159"/>
      <c r="G59" s="497"/>
      <c r="H59" s="47"/>
      <c r="I59" s="497"/>
      <c r="J59" s="486"/>
      <c r="K59" s="50">
        <v>0</v>
      </c>
      <c r="L59" s="155">
        <f t="shared" si="2"/>
        <v>0</v>
      </c>
      <c r="M59" s="156">
        <f t="shared" si="3"/>
        <v>0</v>
      </c>
      <c r="N59" s="157">
        <f t="shared" si="0"/>
        <v>0</v>
      </c>
      <c r="O59" s="54"/>
      <c r="P59" s="55">
        <f t="shared" si="1"/>
        <v>0</v>
      </c>
    </row>
    <row r="60" spans="1:16" ht="60" customHeight="1" x14ac:dyDescent="0.2">
      <c r="A60" s="556" t="s">
        <v>265</v>
      </c>
      <c r="B60" s="556" t="s">
        <v>267</v>
      </c>
      <c r="C60" s="559"/>
      <c r="D60" s="154"/>
      <c r="E60" s="159"/>
      <c r="F60" s="159"/>
      <c r="G60" s="497"/>
      <c r="H60" s="47"/>
      <c r="I60" s="497"/>
      <c r="J60" s="486"/>
      <c r="K60" s="50">
        <f>I60*G60</f>
        <v>0</v>
      </c>
      <c r="L60" s="155">
        <f t="shared" si="2"/>
        <v>0</v>
      </c>
      <c r="M60" s="156">
        <f t="shared" si="3"/>
        <v>0</v>
      </c>
      <c r="N60" s="157">
        <f t="shared" si="0"/>
        <v>0</v>
      </c>
      <c r="O60" s="54"/>
      <c r="P60" s="55">
        <f t="shared" si="1"/>
        <v>0</v>
      </c>
    </row>
    <row r="61" spans="1:16" ht="60" customHeight="1" x14ac:dyDescent="0.2">
      <c r="A61" s="557"/>
      <c r="B61" s="557"/>
      <c r="C61" s="560"/>
      <c r="D61" s="154"/>
      <c r="E61" s="159"/>
      <c r="F61" s="159"/>
      <c r="G61" s="497"/>
      <c r="H61" s="47"/>
      <c r="I61" s="497"/>
      <c r="J61" s="486"/>
      <c r="K61" s="50">
        <f>I61*G61</f>
        <v>0</v>
      </c>
      <c r="L61" s="155">
        <f t="shared" si="2"/>
        <v>0</v>
      </c>
      <c r="M61" s="156">
        <f t="shared" si="3"/>
        <v>0</v>
      </c>
      <c r="N61" s="157">
        <f t="shared" si="0"/>
        <v>0</v>
      </c>
      <c r="O61" s="54"/>
      <c r="P61" s="55">
        <f t="shared" si="1"/>
        <v>0</v>
      </c>
    </row>
    <row r="62" spans="1:16" ht="60" customHeight="1" x14ac:dyDescent="0.2">
      <c r="A62" s="557"/>
      <c r="B62" s="557"/>
      <c r="C62" s="560"/>
      <c r="D62" s="154"/>
      <c r="E62" s="159"/>
      <c r="F62" s="159"/>
      <c r="G62" s="497"/>
      <c r="H62" s="47"/>
      <c r="I62" s="497"/>
      <c r="J62" s="486"/>
      <c r="K62" s="50">
        <f>I62*G62</f>
        <v>0</v>
      </c>
      <c r="L62" s="155">
        <f t="shared" si="2"/>
        <v>0</v>
      </c>
      <c r="M62" s="156">
        <f t="shared" si="3"/>
        <v>0</v>
      </c>
      <c r="N62" s="157">
        <f t="shared" si="0"/>
        <v>0</v>
      </c>
      <c r="O62" s="54"/>
      <c r="P62" s="55">
        <f t="shared" si="1"/>
        <v>0</v>
      </c>
    </row>
    <row r="63" spans="1:16" ht="60" customHeight="1" x14ac:dyDescent="0.2">
      <c r="A63" s="557"/>
      <c r="B63" s="557"/>
      <c r="C63" s="560"/>
      <c r="D63" s="154"/>
      <c r="E63" s="159"/>
      <c r="F63" s="159"/>
      <c r="G63" s="497"/>
      <c r="H63" s="47"/>
      <c r="I63" s="497"/>
      <c r="J63" s="486"/>
      <c r="K63" s="50">
        <f>I63*G63</f>
        <v>0</v>
      </c>
      <c r="L63" s="155">
        <f t="shared" si="2"/>
        <v>0</v>
      </c>
      <c r="M63" s="156">
        <f t="shared" si="3"/>
        <v>0</v>
      </c>
      <c r="N63" s="157">
        <f t="shared" si="0"/>
        <v>0</v>
      </c>
      <c r="O63" s="54"/>
      <c r="P63" s="55">
        <f t="shared" si="1"/>
        <v>0</v>
      </c>
    </row>
    <row r="64" spans="1:16" ht="60" customHeight="1" x14ac:dyDescent="0.2">
      <c r="A64" s="558"/>
      <c r="B64" s="558"/>
      <c r="C64" s="561"/>
      <c r="D64" s="154"/>
      <c r="E64" s="159"/>
      <c r="F64" s="159"/>
      <c r="G64" s="497"/>
      <c r="H64" s="47"/>
      <c r="I64" s="497"/>
      <c r="J64" s="486"/>
      <c r="K64" s="50">
        <v>0</v>
      </c>
      <c r="L64" s="155">
        <f t="shared" si="2"/>
        <v>0</v>
      </c>
      <c r="M64" s="156">
        <f t="shared" si="3"/>
        <v>0</v>
      </c>
      <c r="N64" s="157">
        <f t="shared" si="0"/>
        <v>0</v>
      </c>
      <c r="O64" s="54"/>
      <c r="P64" s="55">
        <f t="shared" si="1"/>
        <v>0</v>
      </c>
    </row>
    <row r="65" spans="1:16" ht="60" customHeight="1" x14ac:dyDescent="0.2">
      <c r="A65" s="556" t="s">
        <v>265</v>
      </c>
      <c r="B65" s="556" t="s">
        <v>268</v>
      </c>
      <c r="C65" s="559"/>
      <c r="D65" s="154"/>
      <c r="E65" s="159"/>
      <c r="F65" s="159"/>
      <c r="G65" s="497"/>
      <c r="H65" s="47"/>
      <c r="I65" s="497"/>
      <c r="J65" s="486"/>
      <c r="K65" s="50">
        <f>I65*G65</f>
        <v>0</v>
      </c>
      <c r="L65" s="155">
        <f t="shared" si="2"/>
        <v>0</v>
      </c>
      <c r="M65" s="156">
        <f t="shared" si="3"/>
        <v>0</v>
      </c>
      <c r="N65" s="157">
        <f t="shared" si="0"/>
        <v>0</v>
      </c>
      <c r="O65" s="54"/>
      <c r="P65" s="55">
        <f t="shared" si="1"/>
        <v>0</v>
      </c>
    </row>
    <row r="66" spans="1:16" ht="60" customHeight="1" x14ac:dyDescent="0.2">
      <c r="A66" s="557"/>
      <c r="B66" s="557"/>
      <c r="C66" s="560"/>
      <c r="D66" s="154"/>
      <c r="E66" s="159"/>
      <c r="F66" s="159"/>
      <c r="G66" s="497"/>
      <c r="H66" s="47"/>
      <c r="I66" s="497"/>
      <c r="J66" s="486"/>
      <c r="K66" s="50">
        <f>I66*G66</f>
        <v>0</v>
      </c>
      <c r="L66" s="155">
        <f t="shared" si="2"/>
        <v>0</v>
      </c>
      <c r="M66" s="156">
        <f t="shared" si="3"/>
        <v>0</v>
      </c>
      <c r="N66" s="157">
        <f t="shared" si="0"/>
        <v>0</v>
      </c>
      <c r="O66" s="54"/>
      <c r="P66" s="55">
        <f t="shared" si="1"/>
        <v>0</v>
      </c>
    </row>
    <row r="67" spans="1:16" ht="60" customHeight="1" x14ac:dyDescent="0.2">
      <c r="A67" s="557"/>
      <c r="B67" s="557"/>
      <c r="C67" s="560"/>
      <c r="D67" s="154"/>
      <c r="E67" s="159"/>
      <c r="F67" s="159"/>
      <c r="G67" s="497"/>
      <c r="H67" s="47"/>
      <c r="I67" s="497"/>
      <c r="J67" s="486"/>
      <c r="K67" s="50">
        <f>I67*G67</f>
        <v>0</v>
      </c>
      <c r="L67" s="155">
        <f t="shared" si="2"/>
        <v>0</v>
      </c>
      <c r="M67" s="156">
        <f t="shared" si="3"/>
        <v>0</v>
      </c>
      <c r="N67" s="157">
        <f t="shared" si="0"/>
        <v>0</v>
      </c>
      <c r="O67" s="54"/>
      <c r="P67" s="55">
        <f t="shared" si="1"/>
        <v>0</v>
      </c>
    </row>
    <row r="68" spans="1:16" ht="60" customHeight="1" x14ac:dyDescent="0.2">
      <c r="A68" s="557"/>
      <c r="B68" s="557"/>
      <c r="C68" s="560"/>
      <c r="D68" s="154"/>
      <c r="E68" s="159"/>
      <c r="F68" s="159"/>
      <c r="G68" s="497"/>
      <c r="H68" s="47"/>
      <c r="I68" s="497"/>
      <c r="J68" s="486"/>
      <c r="K68" s="50">
        <f>I68*G68</f>
        <v>0</v>
      </c>
      <c r="L68" s="155">
        <f t="shared" si="2"/>
        <v>0</v>
      </c>
      <c r="M68" s="156">
        <f t="shared" si="3"/>
        <v>0</v>
      </c>
      <c r="N68" s="157">
        <f t="shared" si="0"/>
        <v>0</v>
      </c>
      <c r="O68" s="54"/>
      <c r="P68" s="55">
        <f t="shared" si="1"/>
        <v>0</v>
      </c>
    </row>
    <row r="69" spans="1:16" ht="60" customHeight="1" x14ac:dyDescent="0.2">
      <c r="A69" s="558"/>
      <c r="B69" s="558"/>
      <c r="C69" s="561"/>
      <c r="D69" s="154"/>
      <c r="E69" s="159"/>
      <c r="F69" s="159"/>
      <c r="G69" s="497"/>
      <c r="H69" s="47"/>
      <c r="I69" s="497"/>
      <c r="J69" s="486"/>
      <c r="K69" s="50">
        <f>I69*G69</f>
        <v>0</v>
      </c>
      <c r="L69" s="155">
        <f t="shared" si="2"/>
        <v>0</v>
      </c>
      <c r="M69" s="156">
        <f t="shared" si="3"/>
        <v>0</v>
      </c>
      <c r="N69" s="157">
        <f t="shared" si="0"/>
        <v>0</v>
      </c>
      <c r="O69" s="54"/>
      <c r="P69" s="55">
        <f t="shared" si="1"/>
        <v>0</v>
      </c>
    </row>
    <row r="70" spans="1:16" ht="60" customHeight="1" x14ac:dyDescent="0.2">
      <c r="A70" s="556" t="s">
        <v>265</v>
      </c>
      <c r="B70" s="556" t="s">
        <v>269</v>
      </c>
      <c r="C70" s="559"/>
      <c r="D70" s="154"/>
      <c r="E70" s="159"/>
      <c r="F70" s="159"/>
      <c r="G70" s="497"/>
      <c r="H70" s="47"/>
      <c r="I70" s="497"/>
      <c r="J70" s="486"/>
      <c r="K70" s="50">
        <v>0</v>
      </c>
      <c r="L70" s="155">
        <f t="shared" si="2"/>
        <v>0</v>
      </c>
      <c r="M70" s="156">
        <f t="shared" si="3"/>
        <v>0</v>
      </c>
      <c r="N70" s="157">
        <f t="shared" si="0"/>
        <v>0</v>
      </c>
      <c r="O70" s="54"/>
      <c r="P70" s="55">
        <f t="shared" si="1"/>
        <v>0</v>
      </c>
    </row>
    <row r="71" spans="1:16" ht="60" customHeight="1" x14ac:dyDescent="0.2">
      <c r="A71" s="557"/>
      <c r="B71" s="557"/>
      <c r="C71" s="560"/>
      <c r="D71" s="154"/>
      <c r="E71" s="159"/>
      <c r="F71" s="159"/>
      <c r="G71" s="497"/>
      <c r="H71" s="47"/>
      <c r="I71" s="497"/>
      <c r="J71" s="486"/>
      <c r="K71" s="50">
        <f t="shared" ref="K71:K77" si="5">I71*G71</f>
        <v>0</v>
      </c>
      <c r="L71" s="155">
        <f t="shared" si="2"/>
        <v>0</v>
      </c>
      <c r="M71" s="156">
        <f t="shared" si="3"/>
        <v>0</v>
      </c>
      <c r="N71" s="157">
        <f t="shared" si="0"/>
        <v>0</v>
      </c>
      <c r="O71" s="54"/>
      <c r="P71" s="55">
        <f t="shared" si="1"/>
        <v>0</v>
      </c>
    </row>
    <row r="72" spans="1:16" ht="60" customHeight="1" x14ac:dyDescent="0.2">
      <c r="A72" s="557"/>
      <c r="B72" s="557"/>
      <c r="C72" s="560"/>
      <c r="D72" s="154"/>
      <c r="E72" s="159"/>
      <c r="F72" s="159"/>
      <c r="G72" s="497"/>
      <c r="H72" s="47"/>
      <c r="I72" s="497"/>
      <c r="J72" s="486"/>
      <c r="K72" s="50">
        <f t="shared" si="5"/>
        <v>0</v>
      </c>
      <c r="L72" s="155">
        <f t="shared" si="2"/>
        <v>0</v>
      </c>
      <c r="M72" s="156">
        <f t="shared" si="3"/>
        <v>0</v>
      </c>
      <c r="N72" s="157">
        <f t="shared" si="0"/>
        <v>0</v>
      </c>
      <c r="O72" s="54"/>
      <c r="P72" s="55">
        <f t="shared" si="1"/>
        <v>0</v>
      </c>
    </row>
    <row r="73" spans="1:16" ht="60" customHeight="1" x14ac:dyDescent="0.2">
      <c r="A73" s="557"/>
      <c r="B73" s="557"/>
      <c r="C73" s="560"/>
      <c r="D73" s="154"/>
      <c r="E73" s="159"/>
      <c r="F73" s="159"/>
      <c r="G73" s="497"/>
      <c r="H73" s="47"/>
      <c r="I73" s="497"/>
      <c r="J73" s="486"/>
      <c r="K73" s="50">
        <f t="shared" si="5"/>
        <v>0</v>
      </c>
      <c r="L73" s="155">
        <f t="shared" si="2"/>
        <v>0</v>
      </c>
      <c r="M73" s="156">
        <f t="shared" si="3"/>
        <v>0</v>
      </c>
      <c r="N73" s="157">
        <f t="shared" si="0"/>
        <v>0</v>
      </c>
      <c r="O73" s="54"/>
      <c r="P73" s="55">
        <f t="shared" si="1"/>
        <v>0</v>
      </c>
    </row>
    <row r="74" spans="1:16" ht="60" customHeight="1" x14ac:dyDescent="0.2">
      <c r="A74" s="558"/>
      <c r="B74" s="558"/>
      <c r="C74" s="561"/>
      <c r="D74" s="154"/>
      <c r="E74" s="159"/>
      <c r="F74" s="159"/>
      <c r="G74" s="497"/>
      <c r="H74" s="47"/>
      <c r="I74" s="497"/>
      <c r="J74" s="486"/>
      <c r="K74" s="50">
        <f t="shared" si="5"/>
        <v>0</v>
      </c>
      <c r="L74" s="155">
        <f t="shared" si="2"/>
        <v>0</v>
      </c>
      <c r="M74" s="156">
        <f t="shared" si="3"/>
        <v>0</v>
      </c>
      <c r="N74" s="157">
        <f t="shared" si="0"/>
        <v>0</v>
      </c>
      <c r="O74" s="54"/>
      <c r="P74" s="55">
        <f t="shared" si="1"/>
        <v>0</v>
      </c>
    </row>
    <row r="75" spans="1:16" ht="60" customHeight="1" x14ac:dyDescent="0.2">
      <c r="A75" s="485"/>
      <c r="B75" s="492" t="s">
        <v>270</v>
      </c>
      <c r="C75" s="474"/>
      <c r="D75" s="474"/>
      <c r="E75" s="475"/>
      <c r="F75" s="475"/>
      <c r="G75" s="475"/>
      <c r="H75" s="475"/>
      <c r="I75" s="475"/>
      <c r="J75" s="487"/>
      <c r="K75" s="50">
        <f t="shared" si="5"/>
        <v>0</v>
      </c>
      <c r="L75" s="155">
        <f t="shared" si="2"/>
        <v>0</v>
      </c>
      <c r="M75" s="156">
        <f t="shared" si="3"/>
        <v>0</v>
      </c>
      <c r="N75" s="157">
        <f t="shared" si="0"/>
        <v>0</v>
      </c>
      <c r="O75" s="54"/>
      <c r="P75" s="55">
        <f t="shared" si="1"/>
        <v>0</v>
      </c>
    </row>
    <row r="76" spans="1:16" ht="60" customHeight="1" x14ac:dyDescent="0.2">
      <c r="A76" s="485"/>
      <c r="B76" s="556" t="s">
        <v>260</v>
      </c>
      <c r="C76" s="582"/>
      <c r="D76" s="154"/>
      <c r="E76" s="159"/>
      <c r="F76" s="159"/>
      <c r="G76" s="497"/>
      <c r="H76" s="47"/>
      <c r="I76" s="497"/>
      <c r="J76" s="486"/>
      <c r="K76" s="50">
        <f t="shared" si="5"/>
        <v>0</v>
      </c>
      <c r="L76" s="155">
        <f t="shared" si="2"/>
        <v>0</v>
      </c>
      <c r="M76" s="156">
        <f t="shared" si="3"/>
        <v>0</v>
      </c>
      <c r="N76" s="157">
        <f t="shared" si="0"/>
        <v>0</v>
      </c>
      <c r="O76" s="54"/>
      <c r="P76" s="55">
        <f t="shared" si="1"/>
        <v>0</v>
      </c>
    </row>
    <row r="77" spans="1:16" ht="60" customHeight="1" x14ac:dyDescent="0.2">
      <c r="A77" s="485"/>
      <c r="B77" s="557"/>
      <c r="C77" s="582"/>
      <c r="D77" s="154"/>
      <c r="E77" s="159"/>
      <c r="F77" s="159"/>
      <c r="G77" s="497"/>
      <c r="H77" s="47"/>
      <c r="I77" s="497"/>
      <c r="J77" s="486"/>
      <c r="K77" s="50">
        <f t="shared" si="5"/>
        <v>0</v>
      </c>
      <c r="L77" s="155">
        <f t="shared" si="2"/>
        <v>0</v>
      </c>
      <c r="M77" s="156">
        <f t="shared" si="3"/>
        <v>0</v>
      </c>
      <c r="N77" s="157">
        <f t="shared" si="0"/>
        <v>0</v>
      </c>
      <c r="O77" s="54"/>
      <c r="P77" s="55">
        <f t="shared" si="1"/>
        <v>0</v>
      </c>
    </row>
    <row r="78" spans="1:16" ht="60" customHeight="1" x14ac:dyDescent="0.2">
      <c r="A78" s="485"/>
      <c r="B78" s="557"/>
      <c r="C78" s="582"/>
      <c r="D78" s="154"/>
      <c r="E78" s="159"/>
      <c r="F78" s="159"/>
      <c r="G78" s="497"/>
      <c r="H78" s="47"/>
      <c r="I78" s="497"/>
      <c r="J78" s="486"/>
      <c r="K78" s="50">
        <v>0</v>
      </c>
      <c r="L78" s="155">
        <f t="shared" si="2"/>
        <v>0</v>
      </c>
      <c r="M78" s="156">
        <f t="shared" si="3"/>
        <v>0</v>
      </c>
      <c r="N78" s="157">
        <f t="shared" si="0"/>
        <v>0</v>
      </c>
      <c r="O78" s="54"/>
      <c r="P78" s="55">
        <f t="shared" si="1"/>
        <v>0</v>
      </c>
    </row>
    <row r="79" spans="1:16" ht="60" customHeight="1" x14ac:dyDescent="0.2">
      <c r="A79" s="485"/>
      <c r="B79" s="557"/>
      <c r="C79" s="582"/>
      <c r="D79" s="154"/>
      <c r="E79" s="159"/>
      <c r="F79" s="159"/>
      <c r="G79" s="497"/>
      <c r="H79" s="47"/>
      <c r="I79" s="497"/>
      <c r="J79" s="486"/>
      <c r="K79" s="50">
        <f>I79*G79</f>
        <v>0</v>
      </c>
      <c r="L79" s="155">
        <f t="shared" si="2"/>
        <v>0</v>
      </c>
      <c r="M79" s="156">
        <f t="shared" si="3"/>
        <v>0</v>
      </c>
      <c r="N79" s="157">
        <f t="shared" si="0"/>
        <v>0</v>
      </c>
      <c r="O79" s="54"/>
      <c r="P79" s="55">
        <f t="shared" si="1"/>
        <v>0</v>
      </c>
    </row>
    <row r="80" spans="1:16" ht="60" customHeight="1" thickBot="1" x14ac:dyDescent="0.25">
      <c r="A80" s="485"/>
      <c r="B80" s="558"/>
      <c r="C80" s="582"/>
      <c r="D80" s="154"/>
      <c r="E80" s="159"/>
      <c r="F80" s="159"/>
      <c r="G80" s="497"/>
      <c r="H80" s="47"/>
      <c r="I80" s="497"/>
      <c r="J80" s="486"/>
      <c r="K80" s="480">
        <f>I80*G80</f>
        <v>0</v>
      </c>
      <c r="L80" s="161">
        <f t="shared" si="2"/>
        <v>0</v>
      </c>
      <c r="M80" s="162">
        <f t="shared" si="3"/>
        <v>0</v>
      </c>
      <c r="N80" s="163">
        <f t="shared" si="0"/>
        <v>0</v>
      </c>
      <c r="O80" s="164"/>
      <c r="P80" s="55">
        <f t="shared" si="1"/>
        <v>0</v>
      </c>
    </row>
    <row r="81" spans="1:16" ht="60" customHeight="1" thickBot="1" x14ac:dyDescent="0.25">
      <c r="A81" s="598">
        <v>2</v>
      </c>
      <c r="B81" s="589"/>
      <c r="C81" s="582"/>
      <c r="D81" s="154"/>
      <c r="E81" s="159"/>
      <c r="F81" s="159"/>
      <c r="G81" s="497"/>
      <c r="H81" s="47"/>
      <c r="I81" s="497"/>
      <c r="J81" s="486"/>
      <c r="K81" s="65"/>
      <c r="L81" s="65"/>
      <c r="M81" s="65"/>
      <c r="N81" s="165"/>
      <c r="O81" s="68"/>
      <c r="P81" s="68"/>
    </row>
    <row r="82" spans="1:16" ht="60" customHeight="1" x14ac:dyDescent="0.2">
      <c r="A82" s="598"/>
      <c r="B82" s="589"/>
      <c r="C82" s="582"/>
      <c r="D82" s="154"/>
      <c r="E82" s="159"/>
      <c r="F82" s="159"/>
      <c r="G82" s="497"/>
      <c r="H82" s="47"/>
      <c r="I82" s="497"/>
      <c r="J82" s="486"/>
      <c r="K82" s="73">
        <f t="shared" ref="K82:K101" si="6">I82*G82</f>
        <v>0</v>
      </c>
      <c r="L82" s="167">
        <f t="shared" ref="L82:L101" si="7">IF(RIGHT(H82,7)="5 TAHUN",K82/5,IF(RIGHT(H82,7)="3 TAHUN",K82/3,IF(RIGHT(H82,7)="2 TAHUN",K82/2,IF(RIGHT(H82,5)="TAHUN",K82*1,IF(RIGHT(H82,7)="6 BULAN",K82*2,IF(RIGHT(H82,7)="3 BULAN",K82*4,IF(RIGHT(H82,5)="BULAN",K82*12,IF(RIGHT(H82,6)="MINGGU",K82*52,IF(RIGHT(H82,4)="HARI",K82*240,0)))))))))</f>
        <v>0</v>
      </c>
      <c r="M82" s="152">
        <f t="shared" ref="M82:M101" si="8">IF(RIGHT(H82,7)="5 TAHUN",K82/1200,IF(RIGHT(H82,7)="3 TAHUN",K82/720,IF(RIGHT(H82,7)="2 TAHUN",K82/480,IF(RIGHT(H82,5)="TAHUN",K82/240,IF(RIGHT(H82,7)="6 BULAN",K82/120,IF(RIGHT(H82,7)="3 BULAN",K82/60,IF(RIGHT(H82,5)="BULAN",K82/20,IF(RIGHT(H82,6)="MINGGU",K82/5,IF(RIGHT(H82,4)="HARI",K82*1,0)))))))))</f>
        <v>0</v>
      </c>
      <c r="N82" s="157">
        <f t="shared" ref="N82:N118" si="9">M82/300</f>
        <v>0</v>
      </c>
      <c r="O82" s="54"/>
      <c r="P82" s="55">
        <f t="shared" ref="P82:P101" si="10">L82/72000</f>
        <v>0</v>
      </c>
    </row>
    <row r="83" spans="1:16" ht="60" customHeight="1" x14ac:dyDescent="0.2">
      <c r="A83" s="598"/>
      <c r="B83" s="589"/>
      <c r="C83" s="582"/>
      <c r="D83" s="154"/>
      <c r="E83" s="159"/>
      <c r="F83" s="159"/>
      <c r="G83" s="497"/>
      <c r="H83" s="47"/>
      <c r="I83" s="497"/>
      <c r="J83" s="486"/>
      <c r="K83" s="38">
        <f t="shared" si="6"/>
        <v>0</v>
      </c>
      <c r="L83" s="168">
        <f t="shared" si="7"/>
        <v>0</v>
      </c>
      <c r="M83" s="156">
        <f t="shared" si="8"/>
        <v>0</v>
      </c>
      <c r="N83" s="157">
        <f t="shared" si="9"/>
        <v>0</v>
      </c>
      <c r="O83" s="54"/>
      <c r="P83" s="55">
        <f t="shared" si="10"/>
        <v>0</v>
      </c>
    </row>
    <row r="84" spans="1:16" ht="60" customHeight="1" x14ac:dyDescent="0.2">
      <c r="A84" s="598"/>
      <c r="B84" s="589"/>
      <c r="C84" s="582"/>
      <c r="D84" s="154"/>
      <c r="E84" s="159"/>
      <c r="F84" s="159"/>
      <c r="G84" s="497"/>
      <c r="H84" s="47"/>
      <c r="I84" s="497"/>
      <c r="J84" s="486"/>
      <c r="K84" s="38">
        <f t="shared" si="6"/>
        <v>0</v>
      </c>
      <c r="L84" s="168">
        <f t="shared" si="7"/>
        <v>0</v>
      </c>
      <c r="M84" s="156">
        <f t="shared" si="8"/>
        <v>0</v>
      </c>
      <c r="N84" s="157">
        <f t="shared" si="9"/>
        <v>0</v>
      </c>
      <c r="O84" s="54"/>
      <c r="P84" s="55">
        <f t="shared" si="10"/>
        <v>0</v>
      </c>
    </row>
    <row r="85" spans="1:16" ht="60" customHeight="1" x14ac:dyDescent="0.2">
      <c r="A85" s="598"/>
      <c r="B85" s="589"/>
      <c r="C85" s="582"/>
      <c r="D85" s="154"/>
      <c r="E85" s="159"/>
      <c r="F85" s="159"/>
      <c r="G85" s="497"/>
      <c r="H85" s="47"/>
      <c r="I85" s="497"/>
      <c r="J85" s="486"/>
      <c r="K85" s="38">
        <f t="shared" si="6"/>
        <v>0</v>
      </c>
      <c r="L85" s="168">
        <f t="shared" si="7"/>
        <v>0</v>
      </c>
      <c r="M85" s="156">
        <f t="shared" si="8"/>
        <v>0</v>
      </c>
      <c r="N85" s="157">
        <f t="shared" si="9"/>
        <v>0</v>
      </c>
      <c r="O85" s="54"/>
      <c r="P85" s="55">
        <f t="shared" si="10"/>
        <v>0</v>
      </c>
    </row>
    <row r="86" spans="1:16" ht="60" customHeight="1" x14ac:dyDescent="0.2">
      <c r="A86" s="485"/>
      <c r="B86" s="556" t="s">
        <v>262</v>
      </c>
      <c r="C86" s="582"/>
      <c r="D86" s="154"/>
      <c r="E86" s="159"/>
      <c r="F86" s="159"/>
      <c r="G86" s="497"/>
      <c r="H86" s="47"/>
      <c r="I86" s="497"/>
      <c r="J86" s="486"/>
      <c r="K86" s="38">
        <f t="shared" si="6"/>
        <v>0</v>
      </c>
      <c r="L86" s="168">
        <f t="shared" si="7"/>
        <v>0</v>
      </c>
      <c r="M86" s="156">
        <f t="shared" si="8"/>
        <v>0</v>
      </c>
      <c r="N86" s="157">
        <f t="shared" si="9"/>
        <v>0</v>
      </c>
      <c r="O86" s="54"/>
      <c r="P86" s="55">
        <f t="shared" si="10"/>
        <v>0</v>
      </c>
    </row>
    <row r="87" spans="1:16" ht="60" customHeight="1" x14ac:dyDescent="0.2">
      <c r="A87" s="485"/>
      <c r="B87" s="557"/>
      <c r="C87" s="582"/>
      <c r="D87" s="154"/>
      <c r="E87" s="159"/>
      <c r="F87" s="159"/>
      <c r="G87" s="497"/>
      <c r="H87" s="47"/>
      <c r="I87" s="497"/>
      <c r="J87" s="486"/>
      <c r="K87" s="38">
        <f t="shared" si="6"/>
        <v>0</v>
      </c>
      <c r="L87" s="168">
        <f t="shared" si="7"/>
        <v>0</v>
      </c>
      <c r="M87" s="156">
        <f t="shared" si="8"/>
        <v>0</v>
      </c>
      <c r="N87" s="157">
        <f t="shared" si="9"/>
        <v>0</v>
      </c>
      <c r="O87" s="54"/>
      <c r="P87" s="55">
        <f t="shared" si="10"/>
        <v>0</v>
      </c>
    </row>
    <row r="88" spans="1:16" ht="60" customHeight="1" x14ac:dyDescent="0.2">
      <c r="A88" s="485"/>
      <c r="B88" s="557"/>
      <c r="C88" s="582"/>
      <c r="D88" s="154"/>
      <c r="E88" s="159"/>
      <c r="F88" s="159"/>
      <c r="G88" s="497"/>
      <c r="H88" s="47"/>
      <c r="I88" s="497"/>
      <c r="J88" s="486"/>
      <c r="K88" s="38"/>
      <c r="L88" s="168"/>
      <c r="M88" s="156"/>
      <c r="N88" s="157"/>
      <c r="O88" s="54"/>
      <c r="P88" s="55"/>
    </row>
    <row r="89" spans="1:16" ht="60" customHeight="1" x14ac:dyDescent="0.2">
      <c r="A89" s="485"/>
      <c r="B89" s="557"/>
      <c r="C89" s="582"/>
      <c r="D89" s="154"/>
      <c r="E89" s="159"/>
      <c r="F89" s="159"/>
      <c r="G89" s="497"/>
      <c r="H89" s="47"/>
      <c r="I89" s="497"/>
      <c r="J89" s="486"/>
      <c r="K89" s="38"/>
      <c r="L89" s="168"/>
      <c r="M89" s="156"/>
      <c r="N89" s="157"/>
      <c r="O89" s="54"/>
      <c r="P89" s="55"/>
    </row>
    <row r="90" spans="1:16" ht="60" customHeight="1" x14ac:dyDescent="0.2">
      <c r="A90" s="485"/>
      <c r="B90" s="558"/>
      <c r="C90" s="582"/>
      <c r="D90" s="154"/>
      <c r="E90" s="159"/>
      <c r="F90" s="159"/>
      <c r="G90" s="497"/>
      <c r="H90" s="47"/>
      <c r="I90" s="497"/>
      <c r="J90" s="486"/>
      <c r="K90" s="38"/>
      <c r="L90" s="168"/>
      <c r="M90" s="156"/>
      <c r="N90" s="157"/>
      <c r="O90" s="54"/>
      <c r="P90" s="55"/>
    </row>
    <row r="91" spans="1:16" ht="60" customHeight="1" x14ac:dyDescent="0.2">
      <c r="A91" s="485"/>
      <c r="B91" s="556" t="s">
        <v>263</v>
      </c>
      <c r="C91" s="582"/>
      <c r="D91" s="154"/>
      <c r="E91" s="159"/>
      <c r="F91" s="159"/>
      <c r="G91" s="497"/>
      <c r="H91" s="47"/>
      <c r="I91" s="497"/>
      <c r="J91" s="486"/>
      <c r="K91" s="38"/>
      <c r="L91" s="168"/>
      <c r="M91" s="156"/>
      <c r="N91" s="157"/>
      <c r="O91" s="54"/>
      <c r="P91" s="55"/>
    </row>
    <row r="92" spans="1:16" ht="60" customHeight="1" x14ac:dyDescent="0.2">
      <c r="A92" s="485"/>
      <c r="B92" s="557"/>
      <c r="C92" s="582"/>
      <c r="D92" s="154"/>
      <c r="E92" s="159"/>
      <c r="F92" s="159"/>
      <c r="G92" s="497"/>
      <c r="H92" s="47"/>
      <c r="I92" s="497"/>
      <c r="J92" s="486"/>
      <c r="K92" s="38"/>
      <c r="L92" s="168"/>
      <c r="M92" s="156"/>
      <c r="N92" s="157"/>
      <c r="O92" s="54"/>
      <c r="P92" s="55"/>
    </row>
    <row r="93" spans="1:16" ht="60" customHeight="1" x14ac:dyDescent="0.2">
      <c r="A93" s="485"/>
      <c r="B93" s="557"/>
      <c r="C93" s="582"/>
      <c r="D93" s="154"/>
      <c r="E93" s="159"/>
      <c r="F93" s="159"/>
      <c r="G93" s="497"/>
      <c r="H93" s="47"/>
      <c r="I93" s="497"/>
      <c r="J93" s="486"/>
      <c r="K93" s="38">
        <f t="shared" si="6"/>
        <v>0</v>
      </c>
      <c r="L93" s="168">
        <f t="shared" si="7"/>
        <v>0</v>
      </c>
      <c r="M93" s="156">
        <f t="shared" si="8"/>
        <v>0</v>
      </c>
      <c r="N93" s="157">
        <f t="shared" si="9"/>
        <v>0</v>
      </c>
      <c r="O93" s="54"/>
      <c r="P93" s="55">
        <f t="shared" si="10"/>
        <v>0</v>
      </c>
    </row>
    <row r="94" spans="1:16" ht="60" customHeight="1" x14ac:dyDescent="0.2">
      <c r="A94" s="485"/>
      <c r="B94" s="557"/>
      <c r="C94" s="582"/>
      <c r="D94" s="154"/>
      <c r="E94" s="159"/>
      <c r="F94" s="159"/>
      <c r="G94" s="497"/>
      <c r="H94" s="47"/>
      <c r="I94" s="497"/>
      <c r="J94" s="486"/>
      <c r="K94" s="38">
        <f t="shared" si="6"/>
        <v>0</v>
      </c>
      <c r="L94" s="168">
        <f t="shared" si="7"/>
        <v>0</v>
      </c>
      <c r="M94" s="156">
        <f t="shared" si="8"/>
        <v>0</v>
      </c>
      <c r="N94" s="157">
        <f t="shared" si="9"/>
        <v>0</v>
      </c>
      <c r="O94" s="54"/>
      <c r="P94" s="55">
        <f t="shared" si="10"/>
        <v>0</v>
      </c>
    </row>
    <row r="95" spans="1:16" ht="60" customHeight="1" x14ac:dyDescent="0.2">
      <c r="A95" s="485"/>
      <c r="B95" s="558"/>
      <c r="C95" s="582"/>
      <c r="D95" s="154"/>
      <c r="E95" s="159"/>
      <c r="F95" s="159"/>
      <c r="G95" s="497"/>
      <c r="H95" s="47"/>
      <c r="I95" s="497"/>
      <c r="J95" s="486"/>
      <c r="K95" s="38">
        <f t="shared" si="6"/>
        <v>0</v>
      </c>
      <c r="L95" s="168">
        <f t="shared" si="7"/>
        <v>0</v>
      </c>
      <c r="M95" s="156">
        <f t="shared" si="8"/>
        <v>0</v>
      </c>
      <c r="N95" s="157">
        <f t="shared" si="9"/>
        <v>0</v>
      </c>
      <c r="O95" s="54"/>
      <c r="P95" s="55">
        <f t="shared" si="10"/>
        <v>0</v>
      </c>
    </row>
    <row r="96" spans="1:16" ht="60" customHeight="1" x14ac:dyDescent="0.2">
      <c r="A96" s="485"/>
      <c r="B96" s="492" t="s">
        <v>271</v>
      </c>
      <c r="C96" s="474"/>
      <c r="D96" s="474"/>
      <c r="E96" s="475"/>
      <c r="F96" s="475"/>
      <c r="G96" s="475"/>
      <c r="H96" s="475"/>
      <c r="I96" s="475"/>
      <c r="J96" s="487"/>
      <c r="K96" s="38">
        <f t="shared" si="6"/>
        <v>0</v>
      </c>
      <c r="L96" s="168">
        <f t="shared" si="7"/>
        <v>0</v>
      </c>
      <c r="M96" s="156">
        <f t="shared" si="8"/>
        <v>0</v>
      </c>
      <c r="N96" s="157">
        <f t="shared" si="9"/>
        <v>0</v>
      </c>
      <c r="O96" s="54"/>
      <c r="P96" s="55">
        <f t="shared" si="10"/>
        <v>0</v>
      </c>
    </row>
    <row r="97" spans="1:16" ht="60" customHeight="1" x14ac:dyDescent="0.2">
      <c r="A97" s="485"/>
      <c r="B97" s="497"/>
      <c r="C97" s="476"/>
      <c r="D97" s="154"/>
      <c r="E97" s="159"/>
      <c r="F97" s="159"/>
      <c r="G97" s="497"/>
      <c r="H97" s="47"/>
      <c r="I97" s="497"/>
      <c r="J97" s="486"/>
      <c r="K97" s="38">
        <f t="shared" si="6"/>
        <v>0</v>
      </c>
      <c r="L97" s="168">
        <f t="shared" si="7"/>
        <v>0</v>
      </c>
      <c r="M97" s="156">
        <f t="shared" si="8"/>
        <v>0</v>
      </c>
      <c r="N97" s="157">
        <f t="shared" si="9"/>
        <v>0</v>
      </c>
      <c r="O97" s="54"/>
      <c r="P97" s="55">
        <f t="shared" si="10"/>
        <v>0</v>
      </c>
    </row>
    <row r="98" spans="1:16" ht="60" customHeight="1" x14ac:dyDescent="0.2">
      <c r="A98" s="485"/>
      <c r="B98" s="497"/>
      <c r="C98" s="476"/>
      <c r="D98" s="154"/>
      <c r="E98" s="159"/>
      <c r="F98" s="159"/>
      <c r="G98" s="497"/>
      <c r="H98" s="47"/>
      <c r="I98" s="497"/>
      <c r="J98" s="486"/>
      <c r="K98" s="38">
        <f t="shared" si="6"/>
        <v>0</v>
      </c>
      <c r="L98" s="168">
        <f t="shared" si="7"/>
        <v>0</v>
      </c>
      <c r="M98" s="156">
        <f t="shared" si="8"/>
        <v>0</v>
      </c>
      <c r="N98" s="157">
        <f t="shared" si="9"/>
        <v>0</v>
      </c>
      <c r="O98" s="54"/>
      <c r="P98" s="55">
        <f t="shared" si="10"/>
        <v>0</v>
      </c>
    </row>
    <row r="99" spans="1:16" ht="60" customHeight="1" x14ac:dyDescent="0.2">
      <c r="A99" s="485"/>
      <c r="B99" s="497"/>
      <c r="C99" s="154"/>
      <c r="D99" s="154"/>
      <c r="E99" s="159"/>
      <c r="F99" s="159"/>
      <c r="G99" s="497"/>
      <c r="H99" s="47"/>
      <c r="I99" s="497"/>
      <c r="J99" s="486"/>
      <c r="K99" s="38">
        <f t="shared" si="6"/>
        <v>0</v>
      </c>
      <c r="L99" s="168">
        <f t="shared" si="7"/>
        <v>0</v>
      </c>
      <c r="M99" s="156">
        <f t="shared" si="8"/>
        <v>0</v>
      </c>
      <c r="N99" s="157">
        <f t="shared" si="9"/>
        <v>0</v>
      </c>
      <c r="O99" s="54"/>
      <c r="P99" s="55">
        <f t="shared" si="10"/>
        <v>0</v>
      </c>
    </row>
    <row r="100" spans="1:16" ht="60" customHeight="1" x14ac:dyDescent="0.2">
      <c r="A100" s="485"/>
      <c r="B100" s="497"/>
      <c r="C100" s="154"/>
      <c r="D100" s="154"/>
      <c r="E100" s="159"/>
      <c r="F100" s="159"/>
      <c r="G100" s="497"/>
      <c r="H100" s="47"/>
      <c r="I100" s="497"/>
      <c r="J100" s="486"/>
      <c r="K100" s="38">
        <f t="shared" si="6"/>
        <v>0</v>
      </c>
      <c r="L100" s="168">
        <f t="shared" si="7"/>
        <v>0</v>
      </c>
      <c r="M100" s="156">
        <f t="shared" si="8"/>
        <v>0</v>
      </c>
      <c r="N100" s="157">
        <f t="shared" si="9"/>
        <v>0</v>
      </c>
      <c r="O100" s="54"/>
      <c r="P100" s="55">
        <f t="shared" si="10"/>
        <v>0</v>
      </c>
    </row>
    <row r="101" spans="1:16" ht="60" customHeight="1" thickBot="1" x14ac:dyDescent="0.25">
      <c r="A101" s="485"/>
      <c r="B101" s="497"/>
      <c r="C101" s="154"/>
      <c r="D101" s="154"/>
      <c r="E101" s="159"/>
      <c r="F101" s="159"/>
      <c r="G101" s="497"/>
      <c r="H101" s="47"/>
      <c r="I101" s="497"/>
      <c r="J101" s="486"/>
      <c r="K101" s="38">
        <f t="shared" si="6"/>
        <v>0</v>
      </c>
      <c r="L101" s="169">
        <f t="shared" si="7"/>
        <v>0</v>
      </c>
      <c r="M101" s="162">
        <f t="shared" si="8"/>
        <v>0</v>
      </c>
      <c r="N101" s="157">
        <f t="shared" si="9"/>
        <v>0</v>
      </c>
      <c r="O101" s="54"/>
      <c r="P101" s="55">
        <f t="shared" si="10"/>
        <v>0</v>
      </c>
    </row>
    <row r="102" spans="1:16" ht="60" customHeight="1" thickBot="1" x14ac:dyDescent="0.25">
      <c r="A102" s="485"/>
      <c r="B102" s="493" t="s">
        <v>209</v>
      </c>
      <c r="C102" s="477"/>
      <c r="D102" s="477"/>
      <c r="E102" s="478"/>
      <c r="F102" s="478"/>
      <c r="G102" s="478"/>
      <c r="H102" s="478"/>
      <c r="I102" s="478"/>
      <c r="J102" s="488"/>
      <c r="K102" s="65"/>
      <c r="L102" s="65"/>
      <c r="M102" s="65"/>
      <c r="N102" s="165"/>
      <c r="O102" s="68"/>
      <c r="P102" s="68"/>
    </row>
    <row r="103" spans="1:16" ht="60" customHeight="1" x14ac:dyDescent="0.2">
      <c r="A103" s="485"/>
      <c r="B103" s="497">
        <v>1</v>
      </c>
      <c r="C103" s="596" t="s">
        <v>6</v>
      </c>
      <c r="D103" s="597"/>
      <c r="E103" s="497"/>
      <c r="F103" s="168"/>
      <c r="G103" s="497"/>
      <c r="H103" s="47"/>
      <c r="I103" s="497"/>
      <c r="J103" s="486"/>
      <c r="K103" s="73">
        <f>I103*G103</f>
        <v>0</v>
      </c>
      <c r="L103" s="166">
        <f>IF(RIGHT(H103,7)="5 TAHUN",K103/5,IF(RIGHT(H103,7)="3 TAHUN",K103/3,IF(RIGHT(H103,7)="2 TAHUN",K103/2,IF(RIGHT(H103,5)="TAHUN",K103*1,IF(RIGHT(H103,7)="6 BULAN",K103*2,IF(RIGHT(H103,7)="3 BULAN",K103*4,IF(RIGHT(H103,5)="BULAN",K103*12,IF(RIGHT(H103,6)="MINGGU",K103*52,IF(RIGHT(H103,4)="HARI",K103*240,0)))))))))</f>
        <v>0</v>
      </c>
      <c r="M103" s="170">
        <f>IF(RIGHT(H103,7)="5 TAHUN",K103/1200,IF(RIGHT(H103,7)="3 TAHUN",K103/720,IF(RIGHT(H103,7)="2 TAHUN",K103/480,IF(RIGHT(H103,5)="TAHUN",K103/240,IF(RIGHT(H103,7)="6 BULAN",K103/120,IF(RIGHT(H103,7)="3 BULAN",K103/60,IF(RIGHT(H103,5)="BULAN",K103/20,IF(RIGHT(H103,6)="MINGGU",K103/5,IF(RIGHT(H103,4)="HARI",K103*1,0)))))))))</f>
        <v>0</v>
      </c>
      <c r="N103" s="157">
        <f t="shared" si="9"/>
        <v>0</v>
      </c>
      <c r="O103" s="54"/>
      <c r="P103" s="55">
        <f t="shared" ref="P103:P118" si="11">L103/72000</f>
        <v>0</v>
      </c>
    </row>
    <row r="104" spans="1:16" ht="60" customHeight="1" x14ac:dyDescent="0.2">
      <c r="A104" s="485"/>
      <c r="B104" s="497">
        <v>2</v>
      </c>
      <c r="C104" s="596" t="s">
        <v>7</v>
      </c>
      <c r="D104" s="597"/>
      <c r="E104" s="497"/>
      <c r="F104" s="168"/>
      <c r="G104" s="497"/>
      <c r="H104" s="47"/>
      <c r="I104" s="497"/>
      <c r="J104" s="486"/>
      <c r="K104" s="38">
        <f>I104*G104</f>
        <v>0</v>
      </c>
      <c r="L104" s="155">
        <f>IF(RIGHT(H104,7)="5 TAHUN",K104/5,IF(RIGHT(H104,7)="3 TAHUN",K104/3,IF(RIGHT(H104,7)="2 TAHUN",K104/2,IF(RIGHT(H104,5)="TAHUN",K104*1,IF(RIGHT(H104,7)="6 BULAN",K104*2,IF(RIGHT(H104,7)="3 BULAN",K104*4,IF(RIGHT(H104,5)="BULAN",K104*12,IF(RIGHT(H104,6)="MINGGU",K104*52,IF(RIGHT(H104,4)="HARI",K104*240,0)))))))))</f>
        <v>0</v>
      </c>
      <c r="M104" s="171">
        <f>IF(RIGHT(H104,7)="5 TAHUN",K104/1200,IF(RIGHT(H104,7)="3 TAHUN",K104/720,IF(RIGHT(H104,7)="2 TAHUN",K104/480,IF(RIGHT(H104,5)="TAHUN",K104/240,IF(RIGHT(H104,7)="6 BULAN",K104/120,IF(RIGHT(H104,7)="3 BULAN",K104/60,IF(RIGHT(H104,5)="BULAN",K104/20,IF(RIGHT(H104,6)="MINGGU",K104/5,IF(RIGHT(H104,4)="HARI",K104*1,0)))))))))</f>
        <v>0</v>
      </c>
      <c r="N104" s="157">
        <f t="shared" si="9"/>
        <v>0</v>
      </c>
      <c r="O104" s="54"/>
      <c r="P104" s="55">
        <f t="shared" si="11"/>
        <v>0</v>
      </c>
    </row>
    <row r="105" spans="1:16" ht="60" customHeight="1" x14ac:dyDescent="0.2">
      <c r="A105" s="485"/>
      <c r="B105" s="497">
        <v>3</v>
      </c>
      <c r="C105" s="596" t="s">
        <v>8</v>
      </c>
      <c r="D105" s="597"/>
      <c r="E105" s="497"/>
      <c r="F105" s="168"/>
      <c r="G105" s="497"/>
      <c r="H105" s="47"/>
      <c r="I105" s="497"/>
      <c r="J105" s="486"/>
      <c r="K105" s="38">
        <f>I105*G105</f>
        <v>0</v>
      </c>
      <c r="L105" s="155">
        <f>IF(RIGHT(H105,7)="5 TAHUN",K105/5,IF(RIGHT(H105,7)="3 TAHUN",K105/3,IF(RIGHT(H105,7)="2 TAHUN",K105/2,IF(RIGHT(H105,5)="TAHUN",K105*1,IF(RIGHT(H105,7)="6 BULAN",K105*2,IF(RIGHT(H105,7)="3 BULAN",K105*4,IF(RIGHT(H105,5)="BULAN",K105*12,IF(RIGHT(H105,6)="MINGGU",K105*52,IF(RIGHT(H105,4)="HARI",K105*240,0)))))))))</f>
        <v>0</v>
      </c>
      <c r="M105" s="171">
        <f>IF(RIGHT(H105,7)="5 TAHUN",K105/1200,IF(RIGHT(H105,7)="3 TAHUN",K105/720,IF(RIGHT(H105,7)="2 TAHUN",K105/480,IF(RIGHT(H105,5)="TAHUN",K105/240,IF(RIGHT(H105,7)="6 BULAN",K105/120,IF(RIGHT(H105,7)="3 BULAN",K105/60,IF(RIGHT(H105,5)="BULAN",K105/20,IF(RIGHT(H105,6)="MINGGU",K105/5,IF(RIGHT(H105,4)="HARI",K105*1,0)))))))))</f>
        <v>0</v>
      </c>
      <c r="N105" s="157">
        <f t="shared" si="9"/>
        <v>0</v>
      </c>
      <c r="O105" s="54"/>
      <c r="P105" s="55">
        <f t="shared" si="11"/>
        <v>0</v>
      </c>
    </row>
    <row r="106" spans="1:16" ht="60" customHeight="1" x14ac:dyDescent="0.2">
      <c r="A106" s="485"/>
      <c r="B106" s="497">
        <v>4</v>
      </c>
      <c r="C106" s="596" t="s">
        <v>16</v>
      </c>
      <c r="D106" s="597"/>
      <c r="E106" s="497"/>
      <c r="F106" s="168"/>
      <c r="G106" s="497"/>
      <c r="H106" s="47"/>
      <c r="I106" s="497"/>
      <c r="J106" s="486"/>
      <c r="K106" s="38">
        <f>I106*G106</f>
        <v>0</v>
      </c>
      <c r="L106" s="155">
        <f>IF(RIGHT(H106,7)="5 TAHUN",K106/5,IF(RIGHT(H106,7)="3 TAHUN",K106/3,IF(RIGHT(H106,7)="2 TAHUN",K106/2,IF(RIGHT(H106,5)="TAHUN",K106*1,IF(RIGHT(H106,7)="6 BULAN",K106*2,IF(RIGHT(H106,7)="3 BULAN",K106*4,IF(RIGHT(H106,5)="BULAN",K106*12,IF(RIGHT(H106,6)="MINGGU",K106*52,IF(RIGHT(H106,4)="HARI",K106*240,0)))))))))</f>
        <v>0</v>
      </c>
      <c r="M106" s="171">
        <f>IF(RIGHT(H106,7)="5 TAHUN",K106/1200,IF(RIGHT(H106,7)="3 TAHUN",K106/720,IF(RIGHT(H106,7)="2 TAHUN",K106/480,IF(RIGHT(H106,5)="TAHUN",K106/240,IF(RIGHT(H106,7)="6 BULAN",K106/120,IF(RIGHT(H106,7)="3 BULAN",K106/60,IF(RIGHT(H106,5)="BULAN",K106/20,IF(RIGHT(H106,6)="MINGGU",K106/5,IF(RIGHT(H106,4)="HARI",K106*1,0)))))))))</f>
        <v>0</v>
      </c>
      <c r="N106" s="157">
        <f t="shared" si="9"/>
        <v>0</v>
      </c>
      <c r="O106" s="54"/>
      <c r="P106" s="55">
        <f t="shared" si="11"/>
        <v>0</v>
      </c>
    </row>
    <row r="107" spans="1:16" ht="60" customHeight="1" thickBot="1" x14ac:dyDescent="0.25">
      <c r="A107" s="485"/>
      <c r="B107" s="497">
        <v>5</v>
      </c>
      <c r="C107" s="596" t="s">
        <v>9</v>
      </c>
      <c r="D107" s="597"/>
      <c r="E107" s="497"/>
      <c r="F107" s="168"/>
      <c r="G107" s="497"/>
      <c r="H107" s="47"/>
      <c r="I107" s="497"/>
      <c r="J107" s="486"/>
      <c r="K107" s="38">
        <f>I107*G107</f>
        <v>0</v>
      </c>
      <c r="L107" s="161">
        <f>IF(RIGHT(H107,7)="5 TAHUN",K107/5,IF(RIGHT(H107,7)="3 TAHUN",K107/3,IF(RIGHT(H107,7)="2 TAHUN",K107/2,IF(RIGHT(H107,5)="TAHUN",K107*1,IF(RIGHT(H107,7)="6 BULAN",K107*2,IF(RIGHT(H107,7)="3 BULAN",K107*4,IF(RIGHT(H107,5)="BULAN",K107*12,IF(RIGHT(H107,6)="MINGGU",K107*52,IF(RIGHT(H107,4)="HARI",K107*240,0)))))))))</f>
        <v>0</v>
      </c>
      <c r="M107" s="173">
        <f>IF(RIGHT(H107,7)="5 TAHUN",K107/1200,IF(RIGHT(H107,7)="3 TAHUN",K107/720,IF(RIGHT(H107,7)="2 TAHUN",K107/480,IF(RIGHT(H107,5)="TAHUN",K107/240,IF(RIGHT(H107,7)="6 BULAN",K107/120,IF(RIGHT(H107,7)="3 BULAN",K107/60,IF(RIGHT(H107,5)="BULAN",K107/20,IF(RIGHT(H107,6)="MINGGU",K107/5,IF(RIGHT(H107,4)="HARI",K107*1,0)))))))))</f>
        <v>0</v>
      </c>
      <c r="N107" s="157">
        <f t="shared" si="9"/>
        <v>0</v>
      </c>
      <c r="O107" s="54"/>
      <c r="P107" s="55">
        <f t="shared" si="11"/>
        <v>0</v>
      </c>
    </row>
    <row r="108" spans="1:16" ht="39.950000000000003" customHeight="1" thickBot="1" x14ac:dyDescent="0.25">
      <c r="A108" s="485"/>
      <c r="B108" s="497">
        <v>6</v>
      </c>
      <c r="C108" s="596" t="s">
        <v>10</v>
      </c>
      <c r="D108" s="597"/>
      <c r="E108" s="497"/>
      <c r="F108" s="168"/>
      <c r="G108" s="497"/>
      <c r="H108" s="47"/>
      <c r="I108" s="497"/>
      <c r="J108" s="486"/>
      <c r="K108" s="93"/>
      <c r="L108" s="93"/>
      <c r="M108" s="93"/>
      <c r="N108" s="174"/>
      <c r="O108" s="68"/>
      <c r="P108" s="68"/>
    </row>
    <row r="109" spans="1:16" ht="39.950000000000003" customHeight="1" x14ac:dyDescent="0.2">
      <c r="A109" s="485"/>
      <c r="B109" s="497">
        <v>7</v>
      </c>
      <c r="C109" s="596" t="s">
        <v>17</v>
      </c>
      <c r="D109" s="597"/>
      <c r="E109" s="497"/>
      <c r="F109" s="168"/>
      <c r="G109" s="497"/>
      <c r="H109" s="47"/>
      <c r="I109" s="497"/>
      <c r="J109" s="486"/>
      <c r="K109" s="73">
        <f t="shared" ref="K109:K118" si="12">I109*G109</f>
        <v>0</v>
      </c>
      <c r="L109" s="167">
        <f t="shared" ref="L109:L118" si="13">IF(RIGHT(H109,7)="5 TAHUN",K109/5,IF(RIGHT(H109,7)="3 TAHUN",K109/3,IF(RIGHT(H109,7)="2 TAHUN",K109/2,IF(RIGHT(H109,5)="TAHUN",K109*1,IF(RIGHT(H109,7)="6 BULAN",K109*2,IF(RIGHT(H109,7)="3 BULAN",K109*4,IF(RIGHT(H109,5)="BULAN",K109*12,IF(RIGHT(H109,6)="MINGGU",K109*52,IF(RIGHT(H109,4)="HARI",K109*240,0)))))))))</f>
        <v>0</v>
      </c>
      <c r="M109" s="152">
        <f t="shared" ref="M109:M118" si="14">IF(RIGHT(H109,7)="5 TAHUN",K109/1200,IF(RIGHT(H109,7)="3 TAHUN",K109/720,IF(RIGHT(H109,7)="2 TAHUN",K109/480,IF(RIGHT(H109,5)="TAHUN",K109/240,IF(RIGHT(H109,7)="6 BULAN",K109/120,IF(RIGHT(H109,7)="3 BULAN",K109/60,IF(RIGHT(H109,5)="BULAN",K109/20,IF(RIGHT(H109,6)="MINGGU",K109/5,IF(RIGHT(H109,4)="HARI",K109*1,0)))))))))</f>
        <v>0</v>
      </c>
      <c r="N109" s="157">
        <f t="shared" si="9"/>
        <v>0</v>
      </c>
      <c r="O109" s="54"/>
      <c r="P109" s="55">
        <f t="shared" si="11"/>
        <v>0</v>
      </c>
    </row>
    <row r="110" spans="1:16" ht="39.950000000000003" customHeight="1" x14ac:dyDescent="0.2">
      <c r="A110" s="485"/>
      <c r="B110" s="497">
        <v>8</v>
      </c>
      <c r="C110" s="596" t="s">
        <v>11</v>
      </c>
      <c r="D110" s="597"/>
      <c r="E110" s="497"/>
      <c r="F110" s="168"/>
      <c r="G110" s="497"/>
      <c r="H110" s="47"/>
      <c r="I110" s="497"/>
      <c r="J110" s="486"/>
      <c r="K110" s="50">
        <f t="shared" si="12"/>
        <v>0</v>
      </c>
      <c r="L110" s="168">
        <f t="shared" si="13"/>
        <v>0</v>
      </c>
      <c r="M110" s="156">
        <f t="shared" si="14"/>
        <v>0</v>
      </c>
      <c r="N110" s="157">
        <f t="shared" si="9"/>
        <v>0</v>
      </c>
      <c r="O110" s="54"/>
      <c r="P110" s="55">
        <f t="shared" si="11"/>
        <v>0</v>
      </c>
    </row>
    <row r="111" spans="1:16" ht="39.950000000000003" customHeight="1" x14ac:dyDescent="0.2">
      <c r="A111" s="485"/>
      <c r="B111" s="497">
        <v>9</v>
      </c>
      <c r="C111" s="596" t="s">
        <v>12</v>
      </c>
      <c r="D111" s="597"/>
      <c r="E111" s="497"/>
      <c r="F111" s="168"/>
      <c r="G111" s="497"/>
      <c r="H111" s="47"/>
      <c r="I111" s="497"/>
      <c r="J111" s="486"/>
      <c r="K111" s="50">
        <f t="shared" si="12"/>
        <v>0</v>
      </c>
      <c r="L111" s="168">
        <f t="shared" si="13"/>
        <v>0</v>
      </c>
      <c r="M111" s="156">
        <f t="shared" si="14"/>
        <v>0</v>
      </c>
      <c r="N111" s="157">
        <f t="shared" si="9"/>
        <v>0</v>
      </c>
      <c r="O111" s="54"/>
      <c r="P111" s="55">
        <f t="shared" si="11"/>
        <v>0</v>
      </c>
    </row>
    <row r="112" spans="1:16" ht="39.950000000000003" customHeight="1" x14ac:dyDescent="0.2">
      <c r="A112" s="485"/>
      <c r="B112" s="497">
        <v>10</v>
      </c>
      <c r="C112" s="596" t="s">
        <v>13</v>
      </c>
      <c r="D112" s="597"/>
      <c r="E112" s="497"/>
      <c r="F112" s="168"/>
      <c r="G112" s="497"/>
      <c r="H112" s="47"/>
      <c r="I112" s="497"/>
      <c r="J112" s="486"/>
      <c r="K112" s="50">
        <f t="shared" si="12"/>
        <v>0</v>
      </c>
      <c r="L112" s="168">
        <f t="shared" si="13"/>
        <v>0</v>
      </c>
      <c r="M112" s="156">
        <f t="shared" si="14"/>
        <v>0</v>
      </c>
      <c r="N112" s="157">
        <f t="shared" si="9"/>
        <v>0</v>
      </c>
      <c r="O112" s="54"/>
      <c r="P112" s="55">
        <f t="shared" si="11"/>
        <v>0</v>
      </c>
    </row>
    <row r="113" spans="1:16" ht="39.950000000000003" customHeight="1" thickBot="1" x14ac:dyDescent="0.25">
      <c r="A113" s="489"/>
      <c r="B113" s="175"/>
      <c r="C113" s="594"/>
      <c r="D113" s="595"/>
      <c r="E113" s="175"/>
      <c r="F113" s="169"/>
      <c r="G113" s="175"/>
      <c r="H113" s="172"/>
      <c r="I113" s="175"/>
      <c r="J113" s="490"/>
      <c r="K113" s="50">
        <f t="shared" si="12"/>
        <v>0</v>
      </c>
      <c r="L113" s="168">
        <f t="shared" si="13"/>
        <v>0</v>
      </c>
      <c r="M113" s="156">
        <f t="shared" si="14"/>
        <v>0</v>
      </c>
      <c r="N113" s="157">
        <f t="shared" si="9"/>
        <v>0</v>
      </c>
      <c r="O113" s="54"/>
      <c r="P113" s="55">
        <f t="shared" si="11"/>
        <v>0</v>
      </c>
    </row>
    <row r="114" spans="1:16" ht="39.950000000000003" customHeight="1" x14ac:dyDescent="0.2">
      <c r="B114" s="132"/>
      <c r="C114" s="124"/>
      <c r="D114" s="124"/>
      <c r="E114" s="132"/>
      <c r="F114" s="132"/>
      <c r="G114" s="124"/>
      <c r="H114" s="124"/>
      <c r="I114" s="132"/>
      <c r="J114" s="132"/>
      <c r="K114" s="155">
        <f t="shared" si="12"/>
        <v>0</v>
      </c>
      <c r="L114" s="168">
        <f t="shared" si="13"/>
        <v>0</v>
      </c>
      <c r="M114" s="156">
        <f t="shared" si="14"/>
        <v>0</v>
      </c>
      <c r="N114" s="157">
        <f t="shared" si="9"/>
        <v>0</v>
      </c>
      <c r="O114" s="54"/>
      <c r="P114" s="55">
        <f t="shared" si="11"/>
        <v>0</v>
      </c>
    </row>
    <row r="115" spans="1:16" ht="39.950000000000003" customHeight="1" x14ac:dyDescent="0.2">
      <c r="B115" s="178"/>
      <c r="C115" s="446" t="s">
        <v>213</v>
      </c>
      <c r="D115" s="178"/>
      <c r="E115" s="300"/>
      <c r="F115" s="180"/>
      <c r="G115" s="181"/>
      <c r="H115" s="181"/>
      <c r="I115" s="180"/>
      <c r="J115" s="180"/>
      <c r="K115" s="155">
        <f t="shared" si="12"/>
        <v>0</v>
      </c>
      <c r="L115" s="168">
        <f t="shared" si="13"/>
        <v>0</v>
      </c>
      <c r="M115" s="156">
        <f t="shared" si="14"/>
        <v>0</v>
      </c>
      <c r="N115" s="157">
        <f t="shared" si="9"/>
        <v>0</v>
      </c>
      <c r="O115" s="54"/>
      <c r="P115" s="55">
        <f t="shared" si="11"/>
        <v>0</v>
      </c>
    </row>
    <row r="116" spans="1:16" ht="39.950000000000003" customHeight="1" x14ac:dyDescent="0.2">
      <c r="B116" s="178"/>
      <c r="D116" s="178"/>
      <c r="E116" s="300"/>
      <c r="F116" s="180"/>
      <c r="G116" s="181"/>
      <c r="H116" s="181"/>
      <c r="I116" s="180"/>
      <c r="J116" s="180"/>
      <c r="K116" s="155">
        <f t="shared" si="12"/>
        <v>0</v>
      </c>
      <c r="L116" s="168">
        <f t="shared" si="13"/>
        <v>0</v>
      </c>
      <c r="M116" s="156">
        <f t="shared" si="14"/>
        <v>0</v>
      </c>
      <c r="N116" s="157">
        <f t="shared" si="9"/>
        <v>0</v>
      </c>
      <c r="O116" s="54"/>
      <c r="P116" s="55">
        <f t="shared" si="11"/>
        <v>0</v>
      </c>
    </row>
    <row r="117" spans="1:16" ht="39.950000000000003" customHeight="1" x14ac:dyDescent="0.2">
      <c r="B117" s="178"/>
      <c r="D117" s="178"/>
      <c r="E117" s="300"/>
      <c r="F117" s="180"/>
      <c r="G117" s="181"/>
      <c r="H117" s="181"/>
      <c r="I117" s="180"/>
      <c r="J117" s="180"/>
      <c r="K117" s="155">
        <f t="shared" si="12"/>
        <v>0</v>
      </c>
      <c r="L117" s="168">
        <f t="shared" si="13"/>
        <v>0</v>
      </c>
      <c r="M117" s="156">
        <f t="shared" si="14"/>
        <v>0</v>
      </c>
      <c r="N117" s="157">
        <f t="shared" si="9"/>
        <v>0</v>
      </c>
      <c r="O117" s="54"/>
      <c r="P117" s="55">
        <f t="shared" si="11"/>
        <v>0</v>
      </c>
    </row>
    <row r="118" spans="1:16" ht="39.950000000000003" customHeight="1" x14ac:dyDescent="0.2">
      <c r="B118" s="178"/>
      <c r="D118" s="178"/>
      <c r="E118" s="300"/>
      <c r="K118" s="155">
        <f t="shared" si="12"/>
        <v>0</v>
      </c>
      <c r="L118" s="168">
        <f t="shared" si="13"/>
        <v>0</v>
      </c>
      <c r="M118" s="156">
        <f t="shared" si="14"/>
        <v>0</v>
      </c>
      <c r="N118" s="157">
        <f t="shared" si="9"/>
        <v>0</v>
      </c>
      <c r="O118" s="54"/>
      <c r="P118" s="55">
        <f t="shared" si="11"/>
        <v>0</v>
      </c>
    </row>
    <row r="119" spans="1:16" ht="39.950000000000003" customHeight="1" thickBot="1" x14ac:dyDescent="0.25">
      <c r="B119" s="178"/>
      <c r="C119" s="494" t="s">
        <v>35</v>
      </c>
      <c r="D119" s="494" t="s">
        <v>35</v>
      </c>
      <c r="E119" s="300"/>
      <c r="K119" s="161"/>
      <c r="L119" s="169"/>
      <c r="M119" s="176"/>
      <c r="N119" s="177"/>
      <c r="O119" s="113"/>
      <c r="P119" s="114"/>
    </row>
    <row r="120" spans="1:16" ht="20.25" x14ac:dyDescent="0.2">
      <c r="B120" s="178"/>
      <c r="C120" s="455" t="s">
        <v>190</v>
      </c>
      <c r="D120" s="455" t="s">
        <v>105</v>
      </c>
      <c r="E120" s="1"/>
      <c r="K120" s="132"/>
      <c r="L120" s="124"/>
      <c r="M120" s="124"/>
      <c r="N120" s="124"/>
      <c r="O120" s="117"/>
      <c r="P120" s="117"/>
    </row>
    <row r="121" spans="1:16" ht="24.95" customHeight="1" x14ac:dyDescent="0.2">
      <c r="B121" s="178"/>
      <c r="C121" s="132"/>
      <c r="D121" s="178"/>
      <c r="E121" s="179"/>
      <c r="F121" s="180"/>
      <c r="G121" s="181"/>
      <c r="H121" s="181"/>
      <c r="I121" s="180"/>
      <c r="J121" s="180"/>
      <c r="K121" s="180"/>
      <c r="L121" s="182"/>
      <c r="M121" s="182"/>
      <c r="N121" s="182"/>
      <c r="O121" s="183"/>
    </row>
    <row r="122" spans="1:16" ht="24.95" customHeight="1" x14ac:dyDescent="0.2">
      <c r="B122" s="178"/>
      <c r="D122" s="178"/>
      <c r="E122" s="179"/>
      <c r="F122" s="180"/>
      <c r="G122" s="181"/>
      <c r="H122" s="181"/>
      <c r="I122" s="180"/>
      <c r="J122" s="180"/>
      <c r="K122" s="180"/>
      <c r="L122" s="182"/>
      <c r="M122" s="182"/>
      <c r="N122" s="182"/>
      <c r="O122" s="183"/>
    </row>
    <row r="123" spans="1:16" ht="24.95" customHeight="1" x14ac:dyDescent="0.2">
      <c r="B123" s="178"/>
      <c r="D123" s="178"/>
      <c r="E123" s="179"/>
      <c r="F123" s="180"/>
      <c r="G123" s="181"/>
      <c r="H123" s="181"/>
      <c r="I123" s="180"/>
      <c r="J123" s="180"/>
      <c r="K123" s="180"/>
      <c r="L123" s="182"/>
      <c r="M123" s="182"/>
      <c r="N123" s="182"/>
      <c r="O123" s="183"/>
    </row>
    <row r="124" spans="1:16" ht="24.95" customHeight="1" x14ac:dyDescent="0.2">
      <c r="B124" s="178"/>
      <c r="D124" s="178"/>
      <c r="E124" s="179"/>
      <c r="O124" s="184"/>
    </row>
    <row r="125" spans="1:16" ht="20.100000000000001" customHeight="1" x14ac:dyDescent="0.2">
      <c r="B125" s="178"/>
      <c r="C125" s="185"/>
      <c r="D125" s="185"/>
      <c r="E125" s="179"/>
      <c r="O125" s="186"/>
      <c r="P125" s="181"/>
    </row>
    <row r="126" spans="1:16" ht="20.100000000000001" customHeight="1" x14ac:dyDescent="0.2">
      <c r="B126" s="178"/>
      <c r="C126" s="125"/>
      <c r="D126" s="125"/>
      <c r="E126" s="1"/>
      <c r="O126" s="186"/>
      <c r="P126" s="181"/>
    </row>
  </sheetData>
  <mergeCells count="59">
    <mergeCell ref="A65:A69"/>
    <mergeCell ref="A70:A74"/>
    <mergeCell ref="C113:D113"/>
    <mergeCell ref="C108:D108"/>
    <mergeCell ref="C109:D109"/>
    <mergeCell ref="C110:D110"/>
    <mergeCell ref="C111:D111"/>
    <mergeCell ref="C112:D112"/>
    <mergeCell ref="C103:D103"/>
    <mergeCell ref="C104:D104"/>
    <mergeCell ref="C105:D105"/>
    <mergeCell ref="C106:D106"/>
    <mergeCell ref="C107:D107"/>
    <mergeCell ref="A81:B85"/>
    <mergeCell ref="C86:C90"/>
    <mergeCell ref="B86:B90"/>
    <mergeCell ref="C91:C95"/>
    <mergeCell ref="B91:B95"/>
    <mergeCell ref="C81:C85"/>
    <mergeCell ref="O15:P17"/>
    <mergeCell ref="L19:N19"/>
    <mergeCell ref="B19:B20"/>
    <mergeCell ref="G19:H19"/>
    <mergeCell ref="B23:B27"/>
    <mergeCell ref="C23:C27"/>
    <mergeCell ref="J19:J20"/>
    <mergeCell ref="B34:B38"/>
    <mergeCell ref="C34:C38"/>
    <mergeCell ref="B28:B32"/>
    <mergeCell ref="C28:C32"/>
    <mergeCell ref="C39:C43"/>
    <mergeCell ref="C76:C80"/>
    <mergeCell ref="B14:N14"/>
    <mergeCell ref="B15:N17"/>
    <mergeCell ref="B2:O2"/>
    <mergeCell ref="B3:O3"/>
    <mergeCell ref="B4:O4"/>
    <mergeCell ref="B7:C7"/>
    <mergeCell ref="B8:C8"/>
    <mergeCell ref="B9:C9"/>
    <mergeCell ref="B10:C10"/>
    <mergeCell ref="B11:C11"/>
    <mergeCell ref="B12:C12"/>
    <mergeCell ref="B76:B80"/>
    <mergeCell ref="C65:C69"/>
    <mergeCell ref="B65:B69"/>
    <mergeCell ref="C70:C74"/>
    <mergeCell ref="B70:B74"/>
    <mergeCell ref="A55:A59"/>
    <mergeCell ref="A60:A64"/>
    <mergeCell ref="B39:B43"/>
    <mergeCell ref="C44:C48"/>
    <mergeCell ref="B44:B48"/>
    <mergeCell ref="C49:C53"/>
    <mergeCell ref="B49:B53"/>
    <mergeCell ref="C55:C59"/>
    <mergeCell ref="B55:B59"/>
    <mergeCell ref="C60:C64"/>
    <mergeCell ref="B60:B64"/>
  </mergeCells>
  <dataValidations count="5">
    <dataValidation type="list" allowBlank="1" showInputMessage="1" showErrorMessage="1" sqref="E97:E101 E76:E95 E23:E32 E34:E53 E55:E74" xr:uid="{00000000-0002-0000-0100-000000000000}">
      <formula1>"TH, TB, TI"</formula1>
    </dataValidation>
    <dataValidation type="list" allowBlank="1" showInputMessage="1" showErrorMessage="1" sqref="H113" xr:uid="{00000000-0002-0000-0100-000001000000}">
      <formula1>"kali/Hari, kali/Minggu, kali/Bulan, kali/3 Bulan, kali/6 Bulan, kali/Tahun, kali/2 Tahun, kali/3 Tahun, kali/5 Tahun"</formula1>
    </dataValidation>
    <dataValidation type="list" allowBlank="1" showInputMessage="1" showErrorMessage="1" sqref="F76:F95" xr:uid="{00000000-0002-0000-0100-000002000000}">
      <formula1>"Laporan,Dokumen,Kegiatan,Aktivitas,Orang,Barang,Alat,Keluhan"</formula1>
    </dataValidation>
    <dataValidation type="list" allowBlank="1" showInputMessage="1" showErrorMessage="1" sqref="F97:F101 F23:F32 F34:F53 F55:F74" xr:uid="{00000000-0002-0000-0100-000003000000}">
      <formula1>"Laporan,Dokumen,Berkas,Kegiatan,Orang,Barang,Keluhan,Alat"</formula1>
    </dataValidation>
    <dataValidation type="list" allowBlank="1" showInputMessage="1" showErrorMessage="1" sqref="H23:H32 H34:H53 H55:H74 H76:H95 H97:H101 H103:H112" xr:uid="{097AFC11-D646-496A-B8A1-C41D0A7C04F9}">
      <formula1>"Hari, Minggu, Bulan, 3 Bulan, 6 Bulan, Tahun, 2 Tahun, 3 Tahun, 5 Tahun"</formula1>
    </dataValidation>
  </dataValidations>
  <printOptions horizontalCentered="1"/>
  <pageMargins left="0.19685039370078741" right="0.19685039370078741" top="0.51181102362204722" bottom="0.51181102362204722" header="0.31496062992125984" footer="0.31496062992125984"/>
  <pageSetup paperSize="9" scale="39" fitToWidth="0" fitToHeight="0" orientation="landscape" horizontalDpi="4294967293"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zoomScale="70" zoomScaleNormal="70" workbookViewId="0">
      <selection activeCell="A3" sqref="A3:P3"/>
    </sheetView>
  </sheetViews>
  <sheetFormatPr defaultColWidth="9" defaultRowHeight="20.25" x14ac:dyDescent="0.2"/>
  <cols>
    <col min="1" max="1" width="3.140625" style="459" customWidth="1"/>
    <col min="2" max="2" width="4.5703125" customWidth="1"/>
    <col min="3" max="3" width="23.85546875" customWidth="1"/>
    <col min="4" max="5" width="10"/>
    <col min="6" max="6" width="58.28515625" customWidth="1"/>
    <col min="7" max="7" width="5.140625" bestFit="1" customWidth="1"/>
    <col min="8" max="10" width="10"/>
    <col min="11" max="11" width="42.85546875" customWidth="1"/>
    <col min="12" max="12" width="3.85546875" customWidth="1"/>
    <col min="13" max="14" width="10" customWidth="1"/>
    <col min="15" max="15" width="10.85546875" customWidth="1"/>
    <col min="16" max="16" width="43.140625" customWidth="1"/>
    <col min="17" max="249" width="10" customWidth="1"/>
  </cols>
  <sheetData>
    <row r="1" spans="1:16" ht="32.25" customHeight="1" x14ac:dyDescent="0.2">
      <c r="A1" s="615" t="s">
        <v>201</v>
      </c>
      <c r="B1" s="615"/>
      <c r="C1" s="615"/>
      <c r="D1" s="615"/>
      <c r="E1" s="615"/>
      <c r="F1" s="615"/>
      <c r="G1" s="615"/>
      <c r="H1" s="615"/>
      <c r="I1" s="615"/>
      <c r="J1" s="615"/>
      <c r="K1" s="615"/>
      <c r="L1" s="615"/>
      <c r="M1" s="615"/>
      <c r="N1" s="615"/>
      <c r="O1" s="615"/>
      <c r="P1" s="615"/>
    </row>
    <row r="2" spans="1:16" ht="24.95" customHeight="1" x14ac:dyDescent="0.2">
      <c r="A2" s="616" t="s">
        <v>207</v>
      </c>
      <c r="B2" s="616"/>
      <c r="C2" s="616"/>
      <c r="D2" s="616"/>
      <c r="E2" s="616"/>
      <c r="F2" s="616"/>
      <c r="G2" s="616"/>
      <c r="H2" s="616"/>
      <c r="I2" s="616"/>
      <c r="J2" s="616"/>
      <c r="K2" s="616"/>
      <c r="L2" s="616"/>
      <c r="M2" s="616"/>
      <c r="N2" s="616"/>
      <c r="O2" s="616"/>
      <c r="P2" s="616"/>
    </row>
    <row r="3" spans="1:16" ht="24.95" customHeight="1" x14ac:dyDescent="0.2">
      <c r="A3" s="616" t="s">
        <v>315</v>
      </c>
      <c r="B3" s="616"/>
      <c r="C3" s="616"/>
      <c r="D3" s="616"/>
      <c r="E3" s="616"/>
      <c r="F3" s="616"/>
      <c r="G3" s="616"/>
      <c r="H3" s="616"/>
      <c r="I3" s="616"/>
      <c r="J3" s="616"/>
      <c r="K3" s="616"/>
      <c r="L3" s="616"/>
      <c r="M3" s="616"/>
      <c r="N3" s="616"/>
      <c r="O3" s="616"/>
      <c r="P3" s="616"/>
    </row>
    <row r="4" spans="1:16" ht="9.9499999999999993" customHeight="1" thickBot="1" x14ac:dyDescent="0.25">
      <c r="A4" s="457"/>
      <c r="B4" s="419"/>
      <c r="C4" s="419"/>
      <c r="D4" s="419"/>
      <c r="E4" s="419"/>
      <c r="F4" s="419"/>
      <c r="G4" s="419"/>
      <c r="H4" s="419"/>
      <c r="I4" s="419"/>
      <c r="J4" s="419"/>
      <c r="K4" s="419"/>
      <c r="L4" s="419"/>
      <c r="M4" s="419"/>
      <c r="N4" s="419"/>
      <c r="O4" s="419"/>
      <c r="P4" s="419"/>
    </row>
    <row r="5" spans="1:16" ht="24.95" customHeight="1" thickBot="1" x14ac:dyDescent="0.25">
      <c r="A5" s="457"/>
      <c r="B5" s="650" t="s">
        <v>279</v>
      </c>
      <c r="C5" s="651"/>
      <c r="D5" s="651"/>
      <c r="E5" s="651"/>
      <c r="F5" s="651"/>
      <c r="G5" s="651"/>
      <c r="H5" s="651"/>
      <c r="I5" s="651"/>
      <c r="J5" s="651"/>
      <c r="K5" s="651"/>
      <c r="L5" s="651"/>
      <c r="M5" s="651"/>
      <c r="N5" s="651"/>
      <c r="O5" s="651"/>
      <c r="P5" s="652"/>
    </row>
    <row r="6" spans="1:16" ht="24.95" customHeight="1" thickBot="1" x14ac:dyDescent="0.25">
      <c r="A6" s="458"/>
      <c r="B6" s="655" t="s">
        <v>280</v>
      </c>
      <c r="C6" s="656"/>
      <c r="D6" s="462"/>
      <c r="E6" s="462"/>
      <c r="F6" s="462"/>
      <c r="G6" s="462"/>
      <c r="H6" s="462"/>
      <c r="I6" s="462"/>
      <c r="J6" s="462"/>
      <c r="K6" s="462"/>
      <c r="L6" s="462"/>
      <c r="M6" s="462"/>
      <c r="N6" s="462"/>
      <c r="O6" s="462"/>
      <c r="P6" s="466"/>
    </row>
    <row r="7" spans="1:16" ht="24.95" customHeight="1" thickBot="1" x14ac:dyDescent="0.25">
      <c r="B7" s="657" t="s">
        <v>281</v>
      </c>
      <c r="C7" s="658"/>
      <c r="D7" s="462"/>
      <c r="E7" s="462"/>
      <c r="F7" s="462"/>
      <c r="G7" s="462"/>
      <c r="H7" s="462"/>
      <c r="I7" s="462"/>
      <c r="J7" s="462"/>
      <c r="K7" s="462"/>
      <c r="L7" s="462"/>
      <c r="M7" s="462"/>
      <c r="N7" s="462"/>
      <c r="O7" s="462"/>
      <c r="P7" s="466"/>
    </row>
    <row r="8" spans="1:16" ht="24.95" customHeight="1" thickBot="1" x14ac:dyDescent="0.25">
      <c r="B8" s="657" t="s">
        <v>282</v>
      </c>
      <c r="C8" s="658"/>
      <c r="D8" s="462"/>
      <c r="E8" s="462"/>
      <c r="F8" s="462"/>
      <c r="G8" s="462"/>
      <c r="H8" s="462"/>
      <c r="I8" s="462"/>
      <c r="J8" s="462"/>
      <c r="K8" s="462"/>
      <c r="L8" s="462"/>
      <c r="M8" s="462"/>
      <c r="N8" s="462"/>
      <c r="O8" s="462"/>
      <c r="P8" s="466"/>
    </row>
    <row r="9" spans="1:16" ht="24.95" customHeight="1" thickBot="1" x14ac:dyDescent="0.25">
      <c r="B9" s="657" t="s">
        <v>283</v>
      </c>
      <c r="C9" s="658"/>
      <c r="D9" s="462"/>
      <c r="E9" s="462"/>
      <c r="F9" s="462"/>
      <c r="G9" s="462"/>
      <c r="H9" s="462"/>
      <c r="I9" s="462"/>
      <c r="J9" s="462"/>
      <c r="K9" s="462"/>
      <c r="L9" s="462"/>
      <c r="M9" s="462"/>
      <c r="N9" s="462"/>
      <c r="O9" s="462"/>
      <c r="P9" s="466"/>
    </row>
    <row r="10" spans="1:16" ht="24.95" customHeight="1" thickBot="1" x14ac:dyDescent="0.25">
      <c r="B10" s="657" t="s">
        <v>284</v>
      </c>
      <c r="C10" s="658"/>
      <c r="D10" s="462"/>
      <c r="E10" s="462"/>
      <c r="F10" s="462"/>
      <c r="G10" s="462"/>
      <c r="H10" s="462"/>
      <c r="I10" s="462"/>
      <c r="J10" s="462"/>
      <c r="K10" s="462"/>
      <c r="L10" s="462"/>
      <c r="M10" s="462"/>
      <c r="N10" s="462"/>
      <c r="O10" s="462"/>
      <c r="P10" s="466"/>
    </row>
    <row r="11" spans="1:16" ht="24.95" customHeight="1" thickBot="1" x14ac:dyDescent="0.25">
      <c r="B11" s="648" t="s">
        <v>285</v>
      </c>
      <c r="C11" s="649"/>
      <c r="D11" s="462"/>
      <c r="E11" s="462"/>
      <c r="F11" s="462"/>
      <c r="G11" s="462"/>
      <c r="H11" s="462"/>
      <c r="I11" s="462"/>
      <c r="J11" s="462"/>
      <c r="K11" s="462"/>
      <c r="L11" s="462"/>
      <c r="M11" s="462"/>
      <c r="N11" s="462"/>
      <c r="O11" s="462"/>
      <c r="P11" s="466"/>
    </row>
    <row r="12" spans="1:16" ht="15" customHeight="1" thickBot="1" x14ac:dyDescent="0.25">
      <c r="B12" s="458"/>
      <c r="C12" s="459"/>
      <c r="D12" s="459"/>
      <c r="E12" s="459"/>
      <c r="F12" s="459"/>
      <c r="G12" s="459"/>
      <c r="H12" s="459"/>
      <c r="I12" s="459"/>
      <c r="J12" s="459"/>
      <c r="K12" s="459"/>
      <c r="L12" s="459"/>
      <c r="M12" s="459"/>
      <c r="N12" s="459"/>
      <c r="O12" s="459"/>
      <c r="P12" s="459"/>
    </row>
    <row r="13" spans="1:16" ht="24.95" customHeight="1" thickBot="1" x14ac:dyDescent="0.25">
      <c r="B13" s="668" t="s">
        <v>297</v>
      </c>
      <c r="C13" s="669"/>
      <c r="D13" s="669"/>
      <c r="E13" s="669"/>
      <c r="F13" s="669"/>
      <c r="G13" s="669"/>
      <c r="H13" s="669"/>
      <c r="I13" s="669"/>
      <c r="J13" s="669"/>
      <c r="K13" s="669"/>
      <c r="L13" s="669"/>
      <c r="M13" s="669"/>
      <c r="N13" s="669"/>
      <c r="O13" s="669"/>
      <c r="P13" s="670"/>
    </row>
    <row r="14" spans="1:16" ht="9.9499999999999993" customHeight="1" x14ac:dyDescent="0.2">
      <c r="B14" s="459"/>
      <c r="C14" s="459"/>
      <c r="D14" s="459"/>
      <c r="E14" s="459"/>
      <c r="F14" s="459"/>
      <c r="G14" s="459"/>
      <c r="H14" s="459"/>
      <c r="I14" s="459"/>
      <c r="J14" s="459"/>
      <c r="K14" s="459"/>
      <c r="L14" s="459"/>
      <c r="M14" s="459"/>
      <c r="N14" s="459"/>
      <c r="O14" s="459"/>
      <c r="P14" s="459"/>
    </row>
    <row r="15" spans="1:16" ht="26.25" x14ac:dyDescent="0.2">
      <c r="B15" s="514" t="s">
        <v>260</v>
      </c>
      <c r="C15" s="460" t="s">
        <v>286</v>
      </c>
      <c r="D15" s="460"/>
      <c r="E15" s="460"/>
      <c r="F15" s="460"/>
      <c r="G15" s="460"/>
      <c r="H15" s="460"/>
      <c r="I15" s="460"/>
      <c r="J15" s="460"/>
      <c r="K15" s="460"/>
      <c r="L15" s="460"/>
      <c r="M15" s="460"/>
      <c r="N15" s="460"/>
      <c r="O15" s="460"/>
      <c r="P15" s="460"/>
    </row>
    <row r="16" spans="1:16" ht="9.9499999999999993" customHeight="1" thickBot="1" x14ac:dyDescent="0.25">
      <c r="B16" s="505"/>
      <c r="C16" s="460"/>
      <c r="D16" s="460"/>
      <c r="E16" s="460"/>
      <c r="F16" s="460"/>
      <c r="G16" s="460"/>
      <c r="H16" s="460"/>
      <c r="I16" s="460"/>
      <c r="J16" s="460"/>
      <c r="K16" s="460"/>
      <c r="L16" s="460"/>
      <c r="M16" s="460"/>
      <c r="N16" s="460"/>
      <c r="O16" s="460"/>
      <c r="P16" s="460"/>
    </row>
    <row r="17" spans="2:16" ht="30" customHeight="1" x14ac:dyDescent="0.2">
      <c r="B17" s="506" t="s">
        <v>288</v>
      </c>
      <c r="C17" s="507"/>
      <c r="D17" s="508"/>
      <c r="E17" s="508"/>
      <c r="F17" s="508"/>
      <c r="G17" s="508"/>
      <c r="H17" s="508"/>
      <c r="I17" s="508"/>
      <c r="J17" s="508"/>
      <c r="K17" s="508"/>
      <c r="L17" s="508"/>
      <c r="M17" s="508"/>
      <c r="N17" s="508"/>
      <c r="O17" s="508"/>
      <c r="P17" s="509"/>
    </row>
    <row r="18" spans="2:16" ht="30" customHeight="1" thickBot="1" x14ac:dyDescent="0.25">
      <c r="B18" s="510" t="s">
        <v>298</v>
      </c>
      <c r="C18" s="456"/>
      <c r="D18" s="464"/>
      <c r="E18" s="464"/>
      <c r="F18" s="464"/>
      <c r="G18" s="464"/>
      <c r="H18" s="464"/>
      <c r="I18" s="464"/>
      <c r="J18" s="464"/>
      <c r="K18" s="464"/>
      <c r="L18" s="464"/>
      <c r="M18" s="464"/>
      <c r="N18" s="464"/>
      <c r="O18" s="464"/>
      <c r="P18" s="511"/>
    </row>
    <row r="19" spans="2:16" ht="60" customHeight="1" thickBot="1" x14ac:dyDescent="0.25">
      <c r="B19" s="665"/>
      <c r="C19" s="666"/>
      <c r="D19" s="666"/>
      <c r="E19" s="666"/>
      <c r="F19" s="666"/>
      <c r="G19" s="666"/>
      <c r="H19" s="666"/>
      <c r="I19" s="666"/>
      <c r="J19" s="666"/>
      <c r="K19" s="666"/>
      <c r="L19" s="666"/>
      <c r="M19" s="666"/>
      <c r="N19" s="666"/>
      <c r="O19" s="666"/>
      <c r="P19" s="667"/>
    </row>
    <row r="20" spans="2:16" ht="15" customHeight="1" x14ac:dyDescent="0.2">
      <c r="B20" s="505"/>
      <c r="C20" s="460"/>
      <c r="D20" s="460"/>
      <c r="E20" s="460"/>
      <c r="F20" s="460"/>
      <c r="G20" s="460"/>
      <c r="H20" s="460"/>
      <c r="I20" s="460"/>
      <c r="J20" s="460"/>
      <c r="K20" s="460"/>
      <c r="L20" s="460"/>
      <c r="M20" s="460"/>
      <c r="N20" s="460"/>
      <c r="O20" s="460"/>
      <c r="P20" s="460"/>
    </row>
    <row r="21" spans="2:16" x14ac:dyDescent="0.2">
      <c r="B21" s="514" t="s">
        <v>261</v>
      </c>
      <c r="C21" s="460" t="s">
        <v>287</v>
      </c>
      <c r="D21" s="460"/>
      <c r="E21" s="460"/>
      <c r="F21" s="460"/>
      <c r="G21" s="460"/>
      <c r="H21" s="460"/>
      <c r="I21" s="460"/>
      <c r="J21" s="460"/>
      <c r="K21" s="460"/>
      <c r="L21" s="460"/>
      <c r="M21" s="460"/>
      <c r="N21" s="460"/>
      <c r="O21" s="460"/>
      <c r="P21" s="460"/>
    </row>
    <row r="22" spans="2:16" ht="9.9499999999999993" customHeight="1" thickBot="1" x14ac:dyDescent="0.25">
      <c r="B22" s="460"/>
      <c r="C22" s="460"/>
      <c r="D22" s="460"/>
      <c r="E22" s="460"/>
      <c r="F22" s="460"/>
      <c r="G22" s="460"/>
      <c r="H22" s="460"/>
      <c r="I22" s="460"/>
      <c r="J22" s="460"/>
      <c r="K22" s="460"/>
      <c r="L22" s="460"/>
      <c r="M22" s="460"/>
      <c r="N22" s="460"/>
      <c r="O22" s="460"/>
      <c r="P22" s="460"/>
    </row>
    <row r="23" spans="2:16" ht="30" customHeight="1" thickBot="1" x14ac:dyDescent="0.25">
      <c r="B23" s="512" t="s">
        <v>199</v>
      </c>
      <c r="C23" s="617" t="s">
        <v>244</v>
      </c>
      <c r="D23" s="617"/>
      <c r="E23" s="617"/>
      <c r="F23" s="617"/>
      <c r="G23" s="513" t="s">
        <v>199</v>
      </c>
      <c r="H23" s="617" t="s">
        <v>295</v>
      </c>
      <c r="I23" s="617"/>
      <c r="J23" s="617"/>
      <c r="K23" s="618"/>
      <c r="L23" s="515"/>
      <c r="M23" s="618" t="s">
        <v>198</v>
      </c>
      <c r="N23" s="626"/>
      <c r="O23" s="626"/>
      <c r="P23" s="627"/>
    </row>
    <row r="24" spans="2:16" ht="30.75" customHeight="1" x14ac:dyDescent="0.2">
      <c r="B24" s="664" t="s">
        <v>289</v>
      </c>
      <c r="C24" s="637"/>
      <c r="D24" s="637"/>
      <c r="E24" s="637"/>
      <c r="F24" s="638"/>
      <c r="G24" s="624" t="s">
        <v>289</v>
      </c>
      <c r="H24" s="644"/>
      <c r="I24" s="644"/>
      <c r="J24" s="644"/>
      <c r="K24" s="645"/>
      <c r="L24" s="516" t="s">
        <v>289</v>
      </c>
      <c r="M24" s="619" t="s">
        <v>238</v>
      </c>
      <c r="N24" s="620"/>
      <c r="O24" s="620"/>
      <c r="P24" s="621"/>
    </row>
    <row r="25" spans="2:16" ht="30.75" customHeight="1" x14ac:dyDescent="0.2">
      <c r="B25" s="611"/>
      <c r="C25" s="639"/>
      <c r="D25" s="639"/>
      <c r="E25" s="639"/>
      <c r="F25" s="640"/>
      <c r="G25" s="602"/>
      <c r="H25" s="599"/>
      <c r="I25" s="599"/>
      <c r="J25" s="599"/>
      <c r="K25" s="646"/>
      <c r="L25" s="517" t="s">
        <v>290</v>
      </c>
      <c r="M25" s="641" t="s">
        <v>239</v>
      </c>
      <c r="N25" s="642"/>
      <c r="O25" s="642"/>
      <c r="P25" s="643"/>
    </row>
    <row r="26" spans="2:16" ht="30.75" customHeight="1" x14ac:dyDescent="0.2">
      <c r="B26" s="610" t="s">
        <v>290</v>
      </c>
      <c r="C26" s="639"/>
      <c r="D26" s="639"/>
      <c r="E26" s="639"/>
      <c r="F26" s="640"/>
      <c r="G26" s="601" t="s">
        <v>290</v>
      </c>
      <c r="H26" s="599"/>
      <c r="I26" s="599"/>
      <c r="J26" s="599"/>
      <c r="K26" s="646"/>
      <c r="L26" s="517" t="s">
        <v>291</v>
      </c>
      <c r="M26" s="641" t="s">
        <v>240</v>
      </c>
      <c r="N26" s="642"/>
      <c r="O26" s="642"/>
      <c r="P26" s="643"/>
    </row>
    <row r="27" spans="2:16" ht="30.75" customHeight="1" x14ac:dyDescent="0.2">
      <c r="B27" s="611"/>
      <c r="C27" s="639"/>
      <c r="D27" s="639"/>
      <c r="E27" s="639"/>
      <c r="F27" s="640"/>
      <c r="G27" s="602"/>
      <c r="H27" s="599"/>
      <c r="I27" s="599"/>
      <c r="J27" s="599"/>
      <c r="K27" s="646"/>
      <c r="L27" s="517" t="s">
        <v>292</v>
      </c>
      <c r="M27" s="641" t="s">
        <v>241</v>
      </c>
      <c r="N27" s="642"/>
      <c r="O27" s="642"/>
      <c r="P27" s="643"/>
    </row>
    <row r="28" spans="2:16" ht="30.75" customHeight="1" x14ac:dyDescent="0.2">
      <c r="B28" s="610" t="s">
        <v>291</v>
      </c>
      <c r="C28" s="599"/>
      <c r="D28" s="599"/>
      <c r="E28" s="599"/>
      <c r="F28" s="646"/>
      <c r="G28" s="601" t="s">
        <v>291</v>
      </c>
      <c r="H28" s="599"/>
      <c r="I28" s="599"/>
      <c r="J28" s="599"/>
      <c r="K28" s="599"/>
      <c r="L28" s="517" t="s">
        <v>293</v>
      </c>
      <c r="M28" s="622" t="s">
        <v>242</v>
      </c>
      <c r="N28" s="622"/>
      <c r="O28" s="622"/>
      <c r="P28" s="623"/>
    </row>
    <row r="29" spans="2:16" ht="30.75" customHeight="1" x14ac:dyDescent="0.2">
      <c r="B29" s="611"/>
      <c r="C29" s="599"/>
      <c r="D29" s="599"/>
      <c r="E29" s="599"/>
      <c r="F29" s="646"/>
      <c r="G29" s="602"/>
      <c r="H29" s="599"/>
      <c r="I29" s="599"/>
      <c r="J29" s="599"/>
      <c r="K29" s="599"/>
      <c r="L29" s="601" t="s">
        <v>294</v>
      </c>
      <c r="M29" s="671" t="s">
        <v>243</v>
      </c>
      <c r="N29" s="671"/>
      <c r="O29" s="671"/>
      <c r="P29" s="672"/>
    </row>
    <row r="30" spans="2:16" ht="10.5" customHeight="1" thickBot="1" x14ac:dyDescent="0.25">
      <c r="B30" s="612"/>
      <c r="C30" s="600"/>
      <c r="D30" s="600"/>
      <c r="E30" s="600"/>
      <c r="F30" s="647"/>
      <c r="G30" s="603"/>
      <c r="H30" s="600"/>
      <c r="I30" s="600"/>
      <c r="J30" s="600"/>
      <c r="K30" s="600"/>
      <c r="L30" s="603"/>
      <c r="M30" s="673"/>
      <c r="N30" s="673"/>
      <c r="O30" s="673"/>
      <c r="P30" s="674"/>
    </row>
    <row r="31" spans="2:16" ht="15" customHeight="1" x14ac:dyDescent="0.2">
      <c r="B31" s="460"/>
      <c r="C31" s="460"/>
      <c r="D31" s="460"/>
      <c r="E31" s="460"/>
      <c r="F31" s="460"/>
      <c r="G31" s="460"/>
      <c r="H31" s="460"/>
      <c r="I31" s="460"/>
      <c r="J31" s="460"/>
      <c r="K31" s="460"/>
      <c r="L31" s="460"/>
      <c r="M31" s="460"/>
      <c r="N31" s="460"/>
      <c r="O31" s="460"/>
      <c r="P31" s="460"/>
    </row>
    <row r="32" spans="2:16" x14ac:dyDescent="0.2">
      <c r="B32" s="505" t="s">
        <v>262</v>
      </c>
      <c r="C32" s="460" t="s">
        <v>296</v>
      </c>
      <c r="D32" s="460"/>
      <c r="E32" s="460"/>
      <c r="F32" s="460"/>
      <c r="G32" s="460"/>
      <c r="H32" s="460"/>
      <c r="I32" s="460"/>
      <c r="J32" s="460"/>
      <c r="K32" s="460"/>
      <c r="L32" s="460"/>
      <c r="M32" s="460"/>
      <c r="N32" s="460"/>
      <c r="O32" s="460"/>
      <c r="P32" s="460"/>
    </row>
    <row r="33" spans="2:16" x14ac:dyDescent="0.2">
      <c r="C33" s="460" t="s">
        <v>237</v>
      </c>
      <c r="D33" s="460"/>
      <c r="E33" s="460"/>
      <c r="F33" s="460"/>
      <c r="G33" s="460"/>
      <c r="H33" s="460"/>
      <c r="I33" s="460"/>
      <c r="J33" s="460"/>
      <c r="K33" s="460"/>
      <c r="L33" s="460"/>
      <c r="M33" s="460"/>
      <c r="N33" s="460"/>
      <c r="O33" s="460"/>
      <c r="P33" s="460"/>
    </row>
    <row r="34" spans="2:16" ht="6" customHeight="1" thickBot="1" x14ac:dyDescent="0.25">
      <c r="B34" s="460"/>
      <c r="C34" s="460"/>
      <c r="D34" s="460"/>
      <c r="E34" s="460"/>
      <c r="F34" s="460"/>
      <c r="G34" s="460"/>
      <c r="H34" s="460"/>
      <c r="I34" s="460"/>
      <c r="J34" s="460"/>
      <c r="K34" s="460"/>
      <c r="L34" s="460"/>
      <c r="M34" s="460"/>
      <c r="N34" s="460"/>
      <c r="O34" s="460"/>
      <c r="P34" s="460"/>
    </row>
    <row r="35" spans="2:16" ht="39.950000000000003" customHeight="1" thickBot="1" x14ac:dyDescent="0.25">
      <c r="B35" s="625" t="s">
        <v>289</v>
      </c>
      <c r="C35" s="634"/>
      <c r="D35" s="634"/>
      <c r="E35" s="634"/>
      <c r="F35" s="634"/>
      <c r="G35" s="634"/>
      <c r="H35" s="634"/>
      <c r="I35" s="634"/>
      <c r="J35" s="634"/>
      <c r="K35" s="635"/>
      <c r="L35" s="604" t="s">
        <v>198</v>
      </c>
      <c r="M35" s="605"/>
      <c r="N35" s="605"/>
      <c r="O35" s="605"/>
      <c r="P35" s="606"/>
    </row>
    <row r="36" spans="2:16" ht="20.100000000000001" customHeight="1" thickBot="1" x14ac:dyDescent="0.35">
      <c r="B36" s="612"/>
      <c r="C36" s="600"/>
      <c r="D36" s="600"/>
      <c r="E36" s="600"/>
      <c r="F36" s="600"/>
      <c r="G36" s="600"/>
      <c r="H36" s="600"/>
      <c r="I36" s="600"/>
      <c r="J36" s="600"/>
      <c r="K36" s="636"/>
      <c r="L36" s="467" t="s">
        <v>192</v>
      </c>
      <c r="M36" s="675" t="s">
        <v>311</v>
      </c>
      <c r="N36" s="676"/>
      <c r="O36" s="676"/>
      <c r="P36" s="677"/>
    </row>
    <row r="37" spans="2:16" ht="30" customHeight="1" x14ac:dyDescent="0.2">
      <c r="B37" s="664" t="s">
        <v>290</v>
      </c>
      <c r="C37" s="644"/>
      <c r="D37" s="644"/>
      <c r="E37" s="644"/>
      <c r="F37" s="644"/>
      <c r="G37" s="644"/>
      <c r="H37" s="644"/>
      <c r="I37" s="644"/>
      <c r="J37" s="644"/>
      <c r="K37" s="645"/>
      <c r="L37" s="613"/>
      <c r="M37" s="628" t="s">
        <v>313</v>
      </c>
      <c r="N37" s="662"/>
      <c r="O37" s="662"/>
      <c r="P37" s="663"/>
    </row>
    <row r="38" spans="2:16" ht="27.75" customHeight="1" x14ac:dyDescent="0.2">
      <c r="B38" s="611"/>
      <c r="C38" s="599"/>
      <c r="D38" s="599"/>
      <c r="E38" s="599"/>
      <c r="F38" s="599"/>
      <c r="G38" s="599"/>
      <c r="H38" s="599"/>
      <c r="I38" s="599"/>
      <c r="J38" s="599"/>
      <c r="K38" s="646"/>
      <c r="L38" s="613"/>
      <c r="M38" s="628"/>
      <c r="N38" s="662"/>
      <c r="O38" s="662"/>
      <c r="P38" s="663"/>
    </row>
    <row r="39" spans="2:16" ht="20.100000000000001" customHeight="1" x14ac:dyDescent="0.3">
      <c r="B39" s="610" t="s">
        <v>291</v>
      </c>
      <c r="C39" s="599"/>
      <c r="D39" s="599"/>
      <c r="E39" s="599"/>
      <c r="F39" s="599"/>
      <c r="G39" s="599"/>
      <c r="H39" s="599"/>
      <c r="I39" s="599"/>
      <c r="J39" s="599"/>
      <c r="K39" s="646"/>
      <c r="L39" s="468" t="s">
        <v>193</v>
      </c>
      <c r="M39" s="659" t="s">
        <v>312</v>
      </c>
      <c r="N39" s="660"/>
      <c r="O39" s="660"/>
      <c r="P39" s="661"/>
    </row>
    <row r="40" spans="2:16" ht="25.5" customHeight="1" x14ac:dyDescent="0.2">
      <c r="B40" s="611"/>
      <c r="C40" s="599"/>
      <c r="D40" s="599"/>
      <c r="E40" s="599"/>
      <c r="F40" s="599"/>
      <c r="G40" s="599"/>
      <c r="H40" s="599"/>
      <c r="I40" s="599"/>
      <c r="J40" s="599"/>
      <c r="K40" s="646"/>
      <c r="L40" s="613"/>
      <c r="M40" s="628" t="s">
        <v>314</v>
      </c>
      <c r="N40" s="629"/>
      <c r="O40" s="629"/>
      <c r="P40" s="630"/>
    </row>
    <row r="41" spans="2:16" ht="30.75" customHeight="1" thickBot="1" x14ac:dyDescent="0.25">
      <c r="B41" s="612"/>
      <c r="C41" s="600"/>
      <c r="D41" s="600"/>
      <c r="E41" s="600"/>
      <c r="F41" s="600"/>
      <c r="G41" s="600"/>
      <c r="H41" s="600"/>
      <c r="I41" s="600"/>
      <c r="J41" s="600"/>
      <c r="K41" s="647"/>
      <c r="L41" s="614"/>
      <c r="M41" s="631"/>
      <c r="N41" s="632"/>
      <c r="O41" s="632"/>
      <c r="P41" s="633"/>
    </row>
    <row r="42" spans="2:16" x14ac:dyDescent="0.2">
      <c r="B42" s="505" t="s">
        <v>263</v>
      </c>
      <c r="C42" s="460" t="s">
        <v>194</v>
      </c>
      <c r="D42" s="460"/>
      <c r="E42" s="460"/>
      <c r="F42" s="460"/>
      <c r="G42" s="460"/>
      <c r="H42" s="460"/>
      <c r="I42" s="460"/>
      <c r="J42" s="460"/>
      <c r="K42" s="460"/>
      <c r="L42" s="460"/>
      <c r="M42" s="460"/>
      <c r="N42" s="460"/>
      <c r="O42" s="460"/>
      <c r="P42" s="460"/>
    </row>
    <row r="43" spans="2:16" x14ac:dyDescent="0.2">
      <c r="C43" s="460" t="s">
        <v>195</v>
      </c>
      <c r="D43" s="460"/>
      <c r="E43" s="460"/>
      <c r="F43" s="460"/>
      <c r="G43" s="460"/>
      <c r="H43" s="460"/>
      <c r="I43" s="460"/>
      <c r="J43" s="460"/>
      <c r="K43" s="460"/>
      <c r="L43" s="460"/>
      <c r="M43" s="460"/>
      <c r="N43" s="460"/>
      <c r="O43" s="460"/>
      <c r="P43" s="460"/>
    </row>
    <row r="44" spans="2:16" ht="15" customHeight="1" thickBot="1" x14ac:dyDescent="0.25">
      <c r="B44" s="460"/>
      <c r="C44" s="460"/>
      <c r="D44" s="460"/>
      <c r="E44" s="460"/>
      <c r="F44" s="460"/>
      <c r="G44" s="460"/>
      <c r="H44" s="460"/>
      <c r="I44" s="460"/>
      <c r="J44" s="460"/>
      <c r="K44" s="460"/>
      <c r="L44" s="460"/>
      <c r="M44" s="460"/>
      <c r="N44" s="460"/>
      <c r="O44" s="460"/>
      <c r="P44" s="460"/>
    </row>
    <row r="45" spans="2:16" x14ac:dyDescent="0.3">
      <c r="B45" s="469" t="s">
        <v>199</v>
      </c>
      <c r="C45" s="653" t="s">
        <v>244</v>
      </c>
      <c r="D45" s="653"/>
      <c r="E45" s="653"/>
      <c r="F45" s="653"/>
      <c r="G45" s="653"/>
      <c r="H45" s="653"/>
      <c r="I45" s="653"/>
      <c r="J45" s="653"/>
      <c r="K45" s="653"/>
      <c r="L45" s="653"/>
      <c r="M45" s="653"/>
      <c r="N45" s="653"/>
      <c r="O45" s="653"/>
      <c r="P45" s="470" t="s">
        <v>197</v>
      </c>
    </row>
    <row r="46" spans="2:16" ht="34.5" customHeight="1" x14ac:dyDescent="0.2">
      <c r="B46" s="607" t="s">
        <v>289</v>
      </c>
      <c r="C46" s="599"/>
      <c r="D46" s="599"/>
      <c r="E46" s="599"/>
      <c r="F46" s="599"/>
      <c r="G46" s="599"/>
      <c r="H46" s="599"/>
      <c r="I46" s="599"/>
      <c r="J46" s="599"/>
      <c r="K46" s="599"/>
      <c r="L46" s="599"/>
      <c r="M46" s="599"/>
      <c r="N46" s="599"/>
      <c r="O46" s="599"/>
      <c r="P46" s="654"/>
    </row>
    <row r="47" spans="2:16" ht="34.5" customHeight="1" x14ac:dyDescent="0.2">
      <c r="B47" s="609"/>
      <c r="C47" s="599"/>
      <c r="D47" s="599"/>
      <c r="E47" s="599"/>
      <c r="F47" s="599"/>
      <c r="G47" s="599"/>
      <c r="H47" s="599"/>
      <c r="I47" s="599"/>
      <c r="J47" s="599"/>
      <c r="K47" s="599"/>
      <c r="L47" s="599"/>
      <c r="M47" s="599"/>
      <c r="N47" s="599"/>
      <c r="O47" s="599"/>
      <c r="P47" s="654"/>
    </row>
    <row r="48" spans="2:16" ht="34.5" customHeight="1" x14ac:dyDescent="0.2">
      <c r="B48" s="607" t="s">
        <v>290</v>
      </c>
      <c r="C48" s="599"/>
      <c r="D48" s="599"/>
      <c r="E48" s="599"/>
      <c r="F48" s="599"/>
      <c r="G48" s="599"/>
      <c r="H48" s="599"/>
      <c r="I48" s="599"/>
      <c r="J48" s="599"/>
      <c r="K48" s="599"/>
      <c r="L48" s="599"/>
      <c r="M48" s="599"/>
      <c r="N48" s="599"/>
      <c r="O48" s="599"/>
      <c r="P48" s="654"/>
    </row>
    <row r="49" spans="1:16" ht="34.5" customHeight="1" x14ac:dyDescent="0.2">
      <c r="B49" s="609"/>
      <c r="C49" s="599"/>
      <c r="D49" s="599"/>
      <c r="E49" s="599"/>
      <c r="F49" s="599"/>
      <c r="G49" s="599"/>
      <c r="H49" s="599"/>
      <c r="I49" s="599"/>
      <c r="J49" s="599"/>
      <c r="K49" s="599"/>
      <c r="L49" s="599"/>
      <c r="M49" s="599"/>
      <c r="N49" s="599"/>
      <c r="O49" s="599"/>
      <c r="P49" s="654"/>
    </row>
    <row r="50" spans="1:16" ht="34.5" customHeight="1" x14ac:dyDescent="0.2">
      <c r="B50" s="607" t="s">
        <v>291</v>
      </c>
      <c r="C50" s="599"/>
      <c r="D50" s="599"/>
      <c r="E50" s="599"/>
      <c r="F50" s="599"/>
      <c r="G50" s="599"/>
      <c r="H50" s="599"/>
      <c r="I50" s="599"/>
      <c r="J50" s="599"/>
      <c r="K50" s="599"/>
      <c r="L50" s="599"/>
      <c r="M50" s="599"/>
      <c r="N50" s="599"/>
      <c r="O50" s="599"/>
      <c r="P50" s="654"/>
    </row>
    <row r="51" spans="1:16" ht="34.5" customHeight="1" thickBot="1" x14ac:dyDescent="0.25">
      <c r="B51" s="608"/>
      <c r="C51" s="600"/>
      <c r="D51" s="600"/>
      <c r="E51" s="600"/>
      <c r="F51" s="600"/>
      <c r="G51" s="600"/>
      <c r="H51" s="600"/>
      <c r="I51" s="600"/>
      <c r="J51" s="600"/>
      <c r="K51" s="600"/>
      <c r="L51" s="600"/>
      <c r="M51" s="600"/>
      <c r="N51" s="600"/>
      <c r="O51" s="600"/>
      <c r="P51" s="636"/>
    </row>
    <row r="52" spans="1:16" x14ac:dyDescent="0.3">
      <c r="B52" s="460"/>
      <c r="C52" s="460"/>
      <c r="D52" s="460"/>
      <c r="E52" s="460"/>
      <c r="F52" s="460"/>
      <c r="G52" s="460"/>
      <c r="H52" s="460"/>
      <c r="I52" s="460"/>
      <c r="J52" s="460"/>
      <c r="K52" s="460"/>
      <c r="L52" s="460"/>
      <c r="M52" s="461"/>
      <c r="N52" s="461"/>
      <c r="O52" s="461"/>
      <c r="P52" s="461"/>
    </row>
    <row r="53" spans="1:16" x14ac:dyDescent="0.2">
      <c r="B53" s="505" t="s">
        <v>264</v>
      </c>
      <c r="C53" s="460" t="s">
        <v>299</v>
      </c>
      <c r="D53" s="460"/>
      <c r="E53" s="460"/>
      <c r="F53" s="460"/>
      <c r="G53" s="460"/>
      <c r="H53" s="460"/>
      <c r="I53" s="460"/>
      <c r="J53" s="460"/>
      <c r="K53" s="460"/>
      <c r="L53" s="460"/>
      <c r="M53" s="460"/>
      <c r="N53" s="460"/>
      <c r="O53" s="460"/>
      <c r="P53" s="460"/>
    </row>
    <row r="54" spans="1:16" ht="9.9499999999999993" customHeight="1" thickBot="1" x14ac:dyDescent="0.25">
      <c r="B54" s="505"/>
      <c r="C54" s="460"/>
      <c r="D54" s="460"/>
      <c r="E54" s="460"/>
      <c r="F54" s="460"/>
      <c r="G54" s="460"/>
      <c r="H54" s="460"/>
      <c r="I54" s="460"/>
      <c r="J54" s="460"/>
      <c r="K54" s="460"/>
      <c r="L54" s="460"/>
      <c r="M54" s="460"/>
      <c r="N54" s="460"/>
      <c r="O54" s="460"/>
      <c r="P54" s="460"/>
    </row>
    <row r="55" spans="1:16" ht="27.75" customHeight="1" x14ac:dyDescent="0.2">
      <c r="B55" s="521" t="s">
        <v>303</v>
      </c>
      <c r="C55" s="529" t="s">
        <v>191</v>
      </c>
      <c r="D55" s="508"/>
      <c r="E55" s="508"/>
      <c r="F55" s="508"/>
      <c r="G55" s="508"/>
      <c r="H55" s="508"/>
      <c r="I55" s="508"/>
      <c r="J55" s="508"/>
      <c r="K55" s="508"/>
      <c r="L55" s="508"/>
      <c r="M55" s="508"/>
      <c r="N55" s="508"/>
      <c r="O55" s="508"/>
      <c r="P55" s="509"/>
    </row>
    <row r="56" spans="1:16" s="456" customFormat="1" x14ac:dyDescent="0.3">
      <c r="A56" s="455"/>
      <c r="B56" s="522" t="s">
        <v>304</v>
      </c>
      <c r="C56" s="471" t="s">
        <v>307</v>
      </c>
      <c r="D56" s="518" t="s">
        <v>300</v>
      </c>
      <c r="E56" s="519" t="s">
        <v>301</v>
      </c>
      <c r="F56" s="463" t="s">
        <v>196</v>
      </c>
      <c r="G56" s="464"/>
      <c r="H56" s="464"/>
      <c r="I56" s="464"/>
      <c r="J56" s="464"/>
      <c r="K56" s="464"/>
      <c r="L56" s="464"/>
      <c r="M56" s="464"/>
      <c r="N56" s="464"/>
      <c r="O56" s="464"/>
      <c r="P56" s="511"/>
    </row>
    <row r="57" spans="1:16" ht="24.75" customHeight="1" x14ac:dyDescent="0.3">
      <c r="B57" s="522"/>
      <c r="C57" s="471" t="s">
        <v>305</v>
      </c>
      <c r="D57" s="518" t="s">
        <v>300</v>
      </c>
      <c r="E57" s="463"/>
      <c r="F57" s="463"/>
      <c r="G57" s="463"/>
      <c r="H57" s="463"/>
      <c r="I57" s="463"/>
      <c r="J57" s="463"/>
      <c r="K57" s="463"/>
      <c r="L57" s="463"/>
      <c r="M57" s="463"/>
      <c r="N57" s="463"/>
      <c r="O57" s="463"/>
      <c r="P57" s="511"/>
    </row>
    <row r="58" spans="1:16" ht="31.5" customHeight="1" x14ac:dyDescent="0.3">
      <c r="B58" s="522"/>
      <c r="C58" s="471" t="s">
        <v>306</v>
      </c>
      <c r="D58" s="518" t="s">
        <v>300</v>
      </c>
      <c r="E58" s="465"/>
      <c r="F58" s="465"/>
      <c r="G58" s="465"/>
      <c r="H58" s="465"/>
      <c r="I58" s="465"/>
      <c r="J58" s="465"/>
      <c r="K58" s="465"/>
      <c r="L58" s="465"/>
      <c r="M58" s="465"/>
      <c r="N58" s="465"/>
      <c r="O58" s="465"/>
      <c r="P58" s="523"/>
    </row>
    <row r="59" spans="1:16" ht="31.5" customHeight="1" x14ac:dyDescent="0.3">
      <c r="B59" s="522"/>
      <c r="C59" s="471"/>
      <c r="D59" s="463"/>
      <c r="E59" s="465"/>
      <c r="F59" s="465"/>
      <c r="G59" s="465"/>
      <c r="H59" s="465"/>
      <c r="I59" s="465"/>
      <c r="J59" s="465"/>
      <c r="K59" s="465"/>
      <c r="L59" s="465"/>
      <c r="M59" s="465"/>
      <c r="N59" s="465"/>
      <c r="O59" s="465"/>
      <c r="P59" s="523"/>
    </row>
    <row r="60" spans="1:16" ht="31.5" customHeight="1" x14ac:dyDescent="0.3">
      <c r="B60" s="522"/>
      <c r="C60" s="471"/>
      <c r="D60" s="463"/>
      <c r="E60" s="465"/>
      <c r="F60" s="465"/>
      <c r="G60" s="465"/>
      <c r="H60" s="465"/>
      <c r="I60" s="465"/>
      <c r="J60" s="465"/>
      <c r="K60" s="465"/>
      <c r="L60" s="465"/>
      <c r="M60" s="465"/>
      <c r="N60" s="465"/>
      <c r="O60" s="465"/>
      <c r="P60" s="523"/>
    </row>
    <row r="61" spans="1:16" ht="10.5" customHeight="1" x14ac:dyDescent="0.3">
      <c r="B61" s="499"/>
      <c r="C61" s="471"/>
      <c r="D61" s="463"/>
      <c r="E61" s="463"/>
      <c r="F61" s="463"/>
      <c r="G61" s="463"/>
      <c r="H61" s="463"/>
      <c r="I61" s="463"/>
      <c r="J61" s="463"/>
      <c r="K61" s="463"/>
      <c r="L61" s="463"/>
      <c r="M61" s="463"/>
      <c r="N61" s="463"/>
      <c r="O61" s="463"/>
      <c r="P61" s="511"/>
    </row>
    <row r="62" spans="1:16" x14ac:dyDescent="0.3">
      <c r="B62" s="522" t="s">
        <v>308</v>
      </c>
      <c r="C62" s="471" t="s">
        <v>309</v>
      </c>
      <c r="D62" s="518" t="s">
        <v>300</v>
      </c>
      <c r="E62" s="519" t="s">
        <v>301</v>
      </c>
      <c r="F62" s="463" t="s">
        <v>196</v>
      </c>
      <c r="G62" s="464"/>
      <c r="H62" s="464"/>
      <c r="I62" s="464"/>
      <c r="J62" s="464"/>
      <c r="K62" s="464"/>
      <c r="L62" s="464"/>
      <c r="M62" s="464"/>
      <c r="N62" s="464"/>
      <c r="O62" s="464"/>
      <c r="P62" s="511"/>
    </row>
    <row r="63" spans="1:16" ht="24.75" customHeight="1" x14ac:dyDescent="0.3">
      <c r="B63" s="522"/>
      <c r="C63" s="471" t="s">
        <v>305</v>
      </c>
      <c r="D63" s="518" t="s">
        <v>300</v>
      </c>
      <c r="E63" s="463"/>
      <c r="F63" s="463"/>
      <c r="G63" s="463"/>
      <c r="H63" s="463"/>
      <c r="I63" s="463"/>
      <c r="J63" s="463"/>
      <c r="K63" s="463"/>
      <c r="L63" s="463"/>
      <c r="M63" s="463"/>
      <c r="N63" s="463"/>
      <c r="O63" s="463"/>
      <c r="P63" s="511"/>
    </row>
    <row r="64" spans="1:16" ht="31.5" customHeight="1" x14ac:dyDescent="0.3">
      <c r="B64" s="522"/>
      <c r="C64" s="471" t="s">
        <v>306</v>
      </c>
      <c r="D64" s="518" t="s">
        <v>300</v>
      </c>
      <c r="E64" s="465"/>
      <c r="F64" s="465"/>
      <c r="G64" s="465"/>
      <c r="H64" s="465"/>
      <c r="I64" s="465"/>
      <c r="J64" s="465"/>
      <c r="K64" s="465"/>
      <c r="L64" s="465"/>
      <c r="M64" s="465"/>
      <c r="N64" s="465"/>
      <c r="O64" s="465"/>
      <c r="P64" s="523"/>
    </row>
    <row r="65" spans="2:16" ht="31.5" customHeight="1" x14ac:dyDescent="0.3">
      <c r="B65" s="522"/>
      <c r="D65" s="463"/>
      <c r="E65" s="465"/>
      <c r="F65" s="465"/>
      <c r="G65" s="465"/>
      <c r="H65" s="465"/>
      <c r="I65" s="465"/>
      <c r="J65" s="465"/>
      <c r="K65" s="465"/>
      <c r="L65" s="465"/>
      <c r="M65" s="465"/>
      <c r="N65" s="465"/>
      <c r="O65" s="465"/>
      <c r="P65" s="523"/>
    </row>
    <row r="66" spans="2:16" ht="31.5" customHeight="1" thickBot="1" x14ac:dyDescent="0.35">
      <c r="B66" s="524"/>
      <c r="C66" s="525"/>
      <c r="D66" s="526"/>
      <c r="E66" s="527"/>
      <c r="F66" s="527"/>
      <c r="G66" s="527"/>
      <c r="H66" s="527"/>
      <c r="I66" s="527"/>
      <c r="J66" s="527"/>
      <c r="K66" s="527"/>
      <c r="L66" s="527"/>
      <c r="M66" s="527"/>
      <c r="N66" s="527"/>
      <c r="O66" s="527"/>
      <c r="P66" s="528"/>
    </row>
    <row r="67" spans="2:16" x14ac:dyDescent="0.3">
      <c r="B67" s="455"/>
      <c r="C67" s="471"/>
      <c r="D67" s="463"/>
      <c r="E67" s="463"/>
      <c r="F67" s="463"/>
      <c r="G67" s="463"/>
      <c r="H67" s="463"/>
      <c r="I67" s="463"/>
      <c r="J67" s="463"/>
      <c r="K67" s="463"/>
      <c r="L67" s="463"/>
      <c r="M67" s="463"/>
      <c r="N67" s="463"/>
      <c r="O67" s="463"/>
      <c r="P67" s="460"/>
    </row>
    <row r="68" spans="2:16" x14ac:dyDescent="0.2">
      <c r="B68" s="505" t="s">
        <v>265</v>
      </c>
      <c r="C68" s="460" t="s">
        <v>302</v>
      </c>
      <c r="D68" s="460"/>
      <c r="E68" s="460"/>
      <c r="F68" s="460"/>
      <c r="G68" s="460"/>
      <c r="H68" s="460"/>
      <c r="I68" s="460"/>
      <c r="J68" s="460"/>
      <c r="K68" s="460"/>
      <c r="L68" s="460"/>
      <c r="M68" s="460"/>
      <c r="N68" s="460"/>
      <c r="O68" s="460"/>
      <c r="P68" s="460"/>
    </row>
    <row r="69" spans="2:16" ht="9.75" customHeight="1" thickBot="1" x14ac:dyDescent="0.25">
      <c r="B69" s="460"/>
      <c r="C69" s="491"/>
      <c r="D69" s="460"/>
      <c r="E69" s="460"/>
      <c r="F69" s="460"/>
      <c r="G69" s="460"/>
      <c r="H69" s="460"/>
      <c r="I69" s="460"/>
      <c r="J69" s="460"/>
      <c r="K69" s="460"/>
      <c r="L69" s="460"/>
      <c r="M69" s="460"/>
      <c r="N69" s="460"/>
      <c r="O69" s="460"/>
      <c r="P69" s="460"/>
    </row>
    <row r="70" spans="2:16" x14ac:dyDescent="0.2">
      <c r="B70" s="521" t="s">
        <v>303</v>
      </c>
      <c r="C70" s="529" t="s">
        <v>191</v>
      </c>
      <c r="D70" s="508"/>
      <c r="E70" s="508"/>
      <c r="F70" s="508"/>
      <c r="G70" s="508"/>
      <c r="H70" s="508"/>
      <c r="I70" s="508"/>
      <c r="J70" s="508"/>
      <c r="K70" s="508"/>
      <c r="L70" s="508"/>
      <c r="M70" s="508"/>
      <c r="N70" s="508"/>
      <c r="O70" s="508"/>
      <c r="P70" s="509"/>
    </row>
    <row r="71" spans="2:16" ht="27" customHeight="1" x14ac:dyDescent="0.3">
      <c r="B71" s="522" t="s">
        <v>304</v>
      </c>
      <c r="C71" s="471" t="s">
        <v>307</v>
      </c>
      <c r="D71" s="518" t="s">
        <v>300</v>
      </c>
      <c r="E71" s="519" t="s">
        <v>301</v>
      </c>
      <c r="F71" s="463" t="s">
        <v>196</v>
      </c>
      <c r="G71" s="464"/>
      <c r="H71" s="464"/>
      <c r="I71" s="464"/>
      <c r="J71" s="464"/>
      <c r="K71" s="464"/>
      <c r="L71" s="464"/>
      <c r="M71" s="464"/>
      <c r="N71" s="464"/>
      <c r="O71" s="464"/>
      <c r="P71" s="511"/>
    </row>
    <row r="72" spans="2:16" ht="27" customHeight="1" x14ac:dyDescent="0.3">
      <c r="B72" s="522"/>
      <c r="C72" s="471" t="s">
        <v>310</v>
      </c>
      <c r="D72" s="518" t="s">
        <v>300</v>
      </c>
      <c r="E72" s="520"/>
      <c r="F72" s="520"/>
      <c r="G72" s="520"/>
      <c r="H72" s="520"/>
      <c r="I72" s="520"/>
      <c r="J72" s="520"/>
      <c r="K72" s="520"/>
      <c r="L72" s="520"/>
      <c r="M72" s="520"/>
      <c r="N72" s="520"/>
      <c r="O72" s="520"/>
      <c r="P72" s="530"/>
    </row>
    <row r="73" spans="2:16" ht="27" customHeight="1" x14ac:dyDescent="0.3">
      <c r="B73" s="522"/>
      <c r="C73" s="471" t="s">
        <v>306</v>
      </c>
      <c r="D73" s="518" t="s">
        <v>300</v>
      </c>
      <c r="E73" s="465"/>
      <c r="F73" s="465"/>
      <c r="G73" s="465"/>
      <c r="H73" s="465"/>
      <c r="I73" s="465"/>
      <c r="J73" s="465"/>
      <c r="K73" s="465"/>
      <c r="L73" s="465"/>
      <c r="M73" s="465"/>
      <c r="N73" s="465"/>
      <c r="O73" s="465"/>
      <c r="P73" s="523"/>
    </row>
    <row r="74" spans="2:16" ht="27" customHeight="1" x14ac:dyDescent="0.3">
      <c r="B74" s="522"/>
      <c r="C74" s="471"/>
      <c r="D74" s="463"/>
      <c r="E74" s="465"/>
      <c r="F74" s="465"/>
      <c r="G74" s="465"/>
      <c r="H74" s="465"/>
      <c r="I74" s="465"/>
      <c r="J74" s="465"/>
      <c r="K74" s="465"/>
      <c r="L74" s="465"/>
      <c r="M74" s="465"/>
      <c r="N74" s="465"/>
      <c r="O74" s="465"/>
      <c r="P74" s="523"/>
    </row>
    <row r="75" spans="2:16" ht="27" customHeight="1" x14ac:dyDescent="0.3">
      <c r="B75" s="522"/>
      <c r="C75" s="471"/>
      <c r="D75" s="463"/>
      <c r="E75" s="465"/>
      <c r="F75" s="465"/>
      <c r="G75" s="465"/>
      <c r="H75" s="465"/>
      <c r="I75" s="465"/>
      <c r="J75" s="465"/>
      <c r="K75" s="465"/>
      <c r="L75" s="465"/>
      <c r="M75" s="465"/>
      <c r="N75" s="465"/>
      <c r="O75" s="465"/>
      <c r="P75" s="523"/>
    </row>
    <row r="76" spans="2:16" ht="9" customHeight="1" x14ac:dyDescent="0.3">
      <c r="B76" s="499"/>
      <c r="C76" s="471"/>
      <c r="D76" s="463"/>
      <c r="E76" s="463"/>
      <c r="F76" s="463"/>
      <c r="G76" s="463"/>
      <c r="H76" s="463"/>
      <c r="I76" s="463"/>
      <c r="J76" s="463"/>
      <c r="K76" s="463"/>
      <c r="L76" s="463"/>
      <c r="M76" s="463"/>
      <c r="N76" s="463"/>
      <c r="O76" s="463"/>
      <c r="P76" s="511"/>
    </row>
    <row r="77" spans="2:16" x14ac:dyDescent="0.3">
      <c r="B77" s="522" t="s">
        <v>308</v>
      </c>
      <c r="C77" s="471" t="s">
        <v>309</v>
      </c>
      <c r="D77" s="518" t="s">
        <v>300</v>
      </c>
      <c r="E77" s="519" t="s">
        <v>301</v>
      </c>
      <c r="F77" s="463" t="s">
        <v>196</v>
      </c>
      <c r="G77" s="464"/>
      <c r="H77" s="464"/>
      <c r="I77" s="464"/>
      <c r="J77" s="464"/>
      <c r="K77" s="464"/>
      <c r="L77" s="464"/>
      <c r="M77" s="464"/>
      <c r="N77" s="464"/>
      <c r="O77" s="464"/>
      <c r="P77" s="511"/>
    </row>
    <row r="78" spans="2:16" ht="27.95" customHeight="1" x14ac:dyDescent="0.3">
      <c r="B78" s="522"/>
      <c r="C78" s="471" t="s">
        <v>310</v>
      </c>
      <c r="D78" s="518" t="s">
        <v>300</v>
      </c>
      <c r="E78" s="520"/>
      <c r="F78" s="520"/>
      <c r="G78" s="520"/>
      <c r="H78" s="520"/>
      <c r="I78" s="520"/>
      <c r="J78" s="520"/>
      <c r="K78" s="520"/>
      <c r="L78" s="520"/>
      <c r="M78" s="520"/>
      <c r="N78" s="520"/>
      <c r="O78" s="520"/>
      <c r="P78" s="530"/>
    </row>
    <row r="79" spans="2:16" ht="27.95" customHeight="1" x14ac:dyDescent="0.3">
      <c r="B79" s="522"/>
      <c r="C79" s="471" t="s">
        <v>306</v>
      </c>
      <c r="D79" s="518" t="s">
        <v>300</v>
      </c>
      <c r="E79" s="465"/>
      <c r="F79" s="465"/>
      <c r="G79" s="465"/>
      <c r="H79" s="465"/>
      <c r="I79" s="465"/>
      <c r="J79" s="465"/>
      <c r="K79" s="465"/>
      <c r="L79" s="465"/>
      <c r="M79" s="465"/>
      <c r="N79" s="465"/>
      <c r="O79" s="465"/>
      <c r="P79" s="523"/>
    </row>
    <row r="80" spans="2:16" ht="27.95" customHeight="1" x14ac:dyDescent="0.3">
      <c r="B80" s="522"/>
      <c r="C80" s="471"/>
      <c r="D80" s="463"/>
      <c r="E80" s="465"/>
      <c r="F80" s="465"/>
      <c r="G80" s="465"/>
      <c r="H80" s="465"/>
      <c r="I80" s="465"/>
      <c r="J80" s="465"/>
      <c r="K80" s="465"/>
      <c r="L80" s="465"/>
      <c r="M80" s="465"/>
      <c r="N80" s="465"/>
      <c r="O80" s="465"/>
      <c r="P80" s="523"/>
    </row>
    <row r="81" spans="2:16" ht="27.95" customHeight="1" thickBot="1" x14ac:dyDescent="0.35">
      <c r="B81" s="524"/>
      <c r="C81" s="525"/>
      <c r="D81" s="526"/>
      <c r="E81" s="527"/>
      <c r="F81" s="527"/>
      <c r="G81" s="527"/>
      <c r="H81" s="527"/>
      <c r="I81" s="527"/>
      <c r="J81" s="527"/>
      <c r="K81" s="527"/>
      <c r="L81" s="527"/>
      <c r="M81" s="527"/>
      <c r="N81" s="527"/>
      <c r="O81" s="527"/>
      <c r="P81" s="528"/>
    </row>
  </sheetData>
  <mergeCells count="57">
    <mergeCell ref="B19:P19"/>
    <mergeCell ref="B13:P13"/>
    <mergeCell ref="C28:F30"/>
    <mergeCell ref="B28:B30"/>
    <mergeCell ref="P50:P51"/>
    <mergeCell ref="B24:B25"/>
    <mergeCell ref="M27:P27"/>
    <mergeCell ref="C26:F27"/>
    <mergeCell ref="H26:K27"/>
    <mergeCell ref="G26:G27"/>
    <mergeCell ref="M29:P30"/>
    <mergeCell ref="B26:B27"/>
    <mergeCell ref="H24:K25"/>
    <mergeCell ref="M26:P26"/>
    <mergeCell ref="L29:L30"/>
    <mergeCell ref="M36:P36"/>
    <mergeCell ref="B11:C11"/>
    <mergeCell ref="B5:P5"/>
    <mergeCell ref="C45:O45"/>
    <mergeCell ref="C46:O47"/>
    <mergeCell ref="C48:O49"/>
    <mergeCell ref="P46:P47"/>
    <mergeCell ref="P48:P49"/>
    <mergeCell ref="B6:C6"/>
    <mergeCell ref="B7:C7"/>
    <mergeCell ref="B8:C8"/>
    <mergeCell ref="B9:C9"/>
    <mergeCell ref="B10:C10"/>
    <mergeCell ref="M39:P39"/>
    <mergeCell ref="C23:F23"/>
    <mergeCell ref="M37:P38"/>
    <mergeCell ref="B37:B38"/>
    <mergeCell ref="A1:P1"/>
    <mergeCell ref="A2:P2"/>
    <mergeCell ref="A3:P3"/>
    <mergeCell ref="B46:B47"/>
    <mergeCell ref="H23:K23"/>
    <mergeCell ref="M24:P24"/>
    <mergeCell ref="M28:P28"/>
    <mergeCell ref="G24:G25"/>
    <mergeCell ref="B35:B36"/>
    <mergeCell ref="M23:P23"/>
    <mergeCell ref="M40:P41"/>
    <mergeCell ref="C35:K36"/>
    <mergeCell ref="C24:F25"/>
    <mergeCell ref="M25:P25"/>
    <mergeCell ref="C37:K38"/>
    <mergeCell ref="C39:K41"/>
    <mergeCell ref="H28:K30"/>
    <mergeCell ref="G28:G30"/>
    <mergeCell ref="L35:P35"/>
    <mergeCell ref="B50:B51"/>
    <mergeCell ref="B48:B49"/>
    <mergeCell ref="C50:O51"/>
    <mergeCell ref="B39:B41"/>
    <mergeCell ref="L37:L38"/>
    <mergeCell ref="L40:L41"/>
  </mergeCells>
  <pageMargins left="0.70866141732283472" right="0.70866141732283472" top="0.74803149606299213" bottom="0.74803149606299213" header="0.31496062992125984" footer="0.31496062992125984"/>
  <pageSetup paperSize="9" scale="50" fitToWidth="0" fitToHeight="0" orientation="landscape" horizontalDpi="4294967293"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V149"/>
  <sheetViews>
    <sheetView zoomScale="69" zoomScaleNormal="69" workbookViewId="0">
      <selection activeCell="B4" sqref="B4:M4"/>
    </sheetView>
  </sheetViews>
  <sheetFormatPr defaultColWidth="9" defaultRowHeight="12.75" x14ac:dyDescent="0.2"/>
  <cols>
    <col min="1" max="1" width="1.5703125" style="1" customWidth="1"/>
    <col min="2" max="2" width="6" style="1" customWidth="1"/>
    <col min="3" max="3" width="38.7109375" style="1" customWidth="1"/>
    <col min="4" max="4" width="71.28515625" style="1" customWidth="1"/>
    <col min="5" max="5" width="10.7109375" style="2" customWidth="1"/>
    <col min="6" max="6" width="19.5703125" style="2" customWidth="1"/>
    <col min="7" max="7" width="10.140625" style="1" customWidth="1"/>
    <col min="8" max="8" width="13.42578125" style="1" customWidth="1"/>
    <col min="9" max="9" width="12.42578125" style="2" customWidth="1"/>
    <col min="10" max="10" width="10.140625" style="2" customWidth="1"/>
    <col min="11" max="11" width="16.5703125" style="1" customWidth="1"/>
    <col min="12" max="13" width="15.5703125" style="1" customWidth="1"/>
    <col min="14" max="14" width="30.28515625" style="1" customWidth="1"/>
    <col min="15" max="15" width="36.85546875" style="1" hidden="1" customWidth="1"/>
    <col min="16" max="256" width="9.140625" style="1" customWidth="1"/>
  </cols>
  <sheetData>
    <row r="2" spans="2:15" ht="33.75" x14ac:dyDescent="0.2">
      <c r="B2" s="687" t="s">
        <v>202</v>
      </c>
      <c r="C2" s="687"/>
      <c r="D2" s="687"/>
      <c r="E2" s="687"/>
      <c r="F2" s="687"/>
      <c r="G2" s="687"/>
      <c r="H2" s="687"/>
      <c r="I2" s="687"/>
      <c r="J2" s="687"/>
      <c r="K2" s="687"/>
      <c r="L2" s="687"/>
      <c r="M2" s="687"/>
      <c r="N2" s="187"/>
    </row>
    <row r="3" spans="2:15" ht="24.95" customHeight="1" x14ac:dyDescent="0.2">
      <c r="B3" s="699" t="s">
        <v>203</v>
      </c>
      <c r="C3" s="699"/>
      <c r="D3" s="699"/>
      <c r="E3" s="699"/>
      <c r="F3" s="699"/>
      <c r="G3" s="699"/>
      <c r="H3" s="699"/>
      <c r="I3" s="699"/>
      <c r="J3" s="699"/>
      <c r="K3" s="699"/>
      <c r="L3" s="699"/>
      <c r="M3" s="699"/>
      <c r="N3" s="188"/>
    </row>
    <row r="4" spans="2:15" ht="26.25" x14ac:dyDescent="0.2">
      <c r="B4" s="699" t="s">
        <v>315</v>
      </c>
      <c r="C4" s="699"/>
      <c r="D4" s="699"/>
      <c r="E4" s="699"/>
      <c r="F4" s="699"/>
      <c r="G4" s="699"/>
      <c r="H4" s="699"/>
      <c r="I4" s="699"/>
      <c r="J4" s="699"/>
      <c r="K4" s="699"/>
      <c r="L4" s="699"/>
      <c r="M4" s="699"/>
      <c r="N4" s="188"/>
    </row>
    <row r="5" spans="2:15" ht="26.25" x14ac:dyDescent="0.2">
      <c r="B5" s="122"/>
    </row>
    <row r="6" spans="2:15" ht="20.100000000000001" customHeight="1" x14ac:dyDescent="0.2">
      <c r="E6" s="123"/>
    </row>
    <row r="7" spans="2:15" ht="15.75" x14ac:dyDescent="0.2">
      <c r="B7" s="189" t="s">
        <v>30</v>
      </c>
      <c r="D7" s="190"/>
      <c r="E7" s="191" t="s">
        <v>103</v>
      </c>
      <c r="F7" s="192"/>
      <c r="G7" s="193"/>
      <c r="H7" s="193"/>
      <c r="I7" s="192"/>
      <c r="J7" s="192"/>
      <c r="K7" s="193"/>
      <c r="L7" s="193"/>
      <c r="M7" s="126"/>
      <c r="N7" s="126"/>
      <c r="O7" s="127"/>
    </row>
    <row r="8" spans="2:15" ht="15.75" x14ac:dyDescent="0.2">
      <c r="B8" s="189" t="s">
        <v>32</v>
      </c>
      <c r="D8" s="190"/>
      <c r="E8" s="194" t="s">
        <v>92</v>
      </c>
      <c r="F8" s="195"/>
      <c r="G8" s="196"/>
      <c r="H8" s="196"/>
      <c r="I8" s="195"/>
      <c r="J8" s="195"/>
      <c r="K8" s="196"/>
      <c r="L8" s="196"/>
      <c r="M8" s="128"/>
      <c r="N8" s="128"/>
      <c r="O8" s="129"/>
    </row>
    <row r="9" spans="2:15" ht="17.25" customHeight="1" x14ac:dyDescent="0.2">
      <c r="B9" s="189" t="s">
        <v>33</v>
      </c>
      <c r="D9" s="197"/>
      <c r="E9" s="198" t="s">
        <v>89</v>
      </c>
      <c r="F9" s="195"/>
      <c r="G9" s="196"/>
      <c r="H9" s="196"/>
      <c r="I9" s="195"/>
      <c r="J9" s="195"/>
      <c r="K9" s="196"/>
      <c r="L9" s="196"/>
      <c r="M9" s="128"/>
      <c r="N9" s="128"/>
      <c r="O9" s="129"/>
    </row>
    <row r="10" spans="2:15" ht="17.25" customHeight="1" x14ac:dyDescent="0.2">
      <c r="B10" s="189" t="s">
        <v>34</v>
      </c>
      <c r="C10" s="199"/>
      <c r="D10" s="197"/>
      <c r="E10" s="198" t="s">
        <v>93</v>
      </c>
      <c r="F10" s="195"/>
      <c r="G10" s="196"/>
      <c r="H10" s="196"/>
      <c r="I10" s="195"/>
      <c r="J10" s="195"/>
      <c r="K10" s="196"/>
      <c r="L10" s="196"/>
      <c r="M10" s="128"/>
      <c r="N10" s="128"/>
      <c r="O10" s="129"/>
    </row>
    <row r="11" spans="2:15" ht="17.25" customHeight="1" x14ac:dyDescent="0.2">
      <c r="B11" s="189" t="s">
        <v>31</v>
      </c>
      <c r="C11" s="199"/>
      <c r="D11" s="197"/>
      <c r="E11" s="198" t="s">
        <v>90</v>
      </c>
      <c r="F11" s="195"/>
      <c r="G11" s="196"/>
      <c r="H11" s="196"/>
      <c r="I11" s="195"/>
      <c r="J11" s="195"/>
      <c r="K11" s="196"/>
      <c r="L11" s="196"/>
      <c r="M11" s="128"/>
      <c r="N11" s="128"/>
      <c r="O11" s="129"/>
    </row>
    <row r="12" spans="2:15" ht="17.25" customHeight="1" x14ac:dyDescent="0.2">
      <c r="B12" s="189" t="s">
        <v>97</v>
      </c>
      <c r="C12" s="199"/>
      <c r="D12" s="190"/>
      <c r="E12" s="200" t="s">
        <v>91</v>
      </c>
      <c r="F12" s="201"/>
      <c r="G12" s="202"/>
      <c r="H12" s="202"/>
      <c r="I12" s="201"/>
      <c r="J12" s="201"/>
      <c r="K12" s="202"/>
      <c r="L12" s="202"/>
      <c r="M12" s="130"/>
      <c r="N12" s="130"/>
      <c r="O12" s="131"/>
    </row>
    <row r="13" spans="2:15" ht="20.100000000000001" customHeight="1" x14ac:dyDescent="0.2">
      <c r="B13" s="203"/>
      <c r="E13" s="204"/>
    </row>
    <row r="14" spans="2:15" ht="20.100000000000001" customHeight="1" x14ac:dyDescent="0.2">
      <c r="B14" s="706" t="s">
        <v>98</v>
      </c>
      <c r="C14" s="707"/>
      <c r="D14" s="707"/>
      <c r="E14" s="707"/>
      <c r="F14" s="707"/>
      <c r="G14" s="707"/>
      <c r="H14" s="707"/>
      <c r="I14" s="707"/>
      <c r="J14" s="707"/>
      <c r="K14" s="707"/>
      <c r="L14" s="707"/>
      <c r="M14" s="707"/>
      <c r="N14" s="205"/>
      <c r="O14" s="127"/>
    </row>
    <row r="15" spans="2:15" ht="17.25" customHeight="1" x14ac:dyDescent="0.2">
      <c r="B15" s="689"/>
      <c r="C15" s="690"/>
      <c r="D15" s="690"/>
      <c r="E15" s="690"/>
      <c r="F15" s="690"/>
      <c r="G15" s="690"/>
      <c r="H15" s="690"/>
      <c r="I15" s="690"/>
      <c r="J15" s="690"/>
      <c r="K15" s="690"/>
      <c r="L15" s="690"/>
      <c r="M15" s="690"/>
      <c r="N15" s="583"/>
      <c r="O15" s="704"/>
    </row>
    <row r="16" spans="2:15" ht="17.25" customHeight="1" x14ac:dyDescent="0.2">
      <c r="B16" s="689"/>
      <c r="C16" s="690"/>
      <c r="D16" s="690"/>
      <c r="E16" s="690"/>
      <c r="F16" s="690"/>
      <c r="G16" s="690"/>
      <c r="H16" s="690"/>
      <c r="I16" s="690"/>
      <c r="J16" s="690"/>
      <c r="K16" s="690"/>
      <c r="L16" s="690"/>
      <c r="M16" s="690"/>
      <c r="N16" s="583"/>
      <c r="O16" s="704"/>
    </row>
    <row r="17" spans="2:15" ht="17.25" customHeight="1" x14ac:dyDescent="0.2">
      <c r="B17" s="691"/>
      <c r="C17" s="692"/>
      <c r="D17" s="692"/>
      <c r="E17" s="692"/>
      <c r="F17" s="692"/>
      <c r="G17" s="692"/>
      <c r="H17" s="692"/>
      <c r="I17" s="692"/>
      <c r="J17" s="692"/>
      <c r="K17" s="692"/>
      <c r="L17" s="692"/>
      <c r="M17" s="692"/>
      <c r="N17" s="584"/>
      <c r="O17" s="705"/>
    </row>
    <row r="19" spans="2:15" ht="47.25" x14ac:dyDescent="0.3">
      <c r="B19" s="696" t="s">
        <v>18</v>
      </c>
      <c r="C19" s="206" t="s">
        <v>99</v>
      </c>
      <c r="D19" s="207" t="s">
        <v>37</v>
      </c>
      <c r="E19" s="208" t="s">
        <v>1</v>
      </c>
      <c r="F19" s="208" t="s">
        <v>102</v>
      </c>
      <c r="G19" s="703" t="s">
        <v>29</v>
      </c>
      <c r="H19" s="703"/>
      <c r="I19" s="208" t="s">
        <v>38</v>
      </c>
      <c r="J19" s="209" t="s">
        <v>21</v>
      </c>
      <c r="K19" s="585" t="s">
        <v>50</v>
      </c>
      <c r="L19" s="586"/>
      <c r="M19" s="587"/>
      <c r="N19" s="134"/>
      <c r="O19" s="135" t="s">
        <v>62</v>
      </c>
    </row>
    <row r="20" spans="2:15" ht="30" customHeight="1" x14ac:dyDescent="0.2">
      <c r="B20" s="697"/>
      <c r="C20" s="136" t="s">
        <v>100</v>
      </c>
      <c r="D20" s="137" t="s">
        <v>101</v>
      </c>
      <c r="E20" s="210" t="s">
        <v>2</v>
      </c>
      <c r="F20" s="210" t="s">
        <v>28</v>
      </c>
      <c r="G20" s="210" t="s">
        <v>71</v>
      </c>
      <c r="H20" s="210" t="s">
        <v>14</v>
      </c>
      <c r="I20" s="210" t="s">
        <v>15</v>
      </c>
      <c r="J20" s="211" t="s">
        <v>15</v>
      </c>
      <c r="K20" s="211" t="s">
        <v>51</v>
      </c>
      <c r="L20" s="210" t="s">
        <v>53</v>
      </c>
      <c r="M20" s="212" t="s">
        <v>61</v>
      </c>
      <c r="N20" s="141"/>
      <c r="O20" s="142" t="s">
        <v>52</v>
      </c>
    </row>
    <row r="21" spans="2:15" ht="6" customHeight="1" x14ac:dyDescent="0.2">
      <c r="B21" s="213"/>
      <c r="C21" s="213"/>
      <c r="D21" s="213"/>
      <c r="E21" s="213"/>
      <c r="F21" s="213"/>
      <c r="G21" s="213"/>
      <c r="H21" s="213"/>
      <c r="I21" s="213"/>
      <c r="J21" s="213"/>
      <c r="K21" s="214"/>
      <c r="L21" s="214"/>
      <c r="M21" s="147"/>
      <c r="N21" s="146"/>
      <c r="O21" s="147"/>
    </row>
    <row r="22" spans="2:15" ht="24.95" customHeight="1" x14ac:dyDescent="0.2">
      <c r="B22" s="215" t="s">
        <v>169</v>
      </c>
      <c r="C22" s="216"/>
      <c r="D22" s="216"/>
      <c r="E22" s="217"/>
      <c r="F22" s="217"/>
      <c r="G22" s="66"/>
      <c r="H22" s="66"/>
      <c r="I22" s="217"/>
      <c r="J22" s="217"/>
      <c r="K22" s="217"/>
      <c r="L22" s="217"/>
      <c r="M22" s="218"/>
      <c r="N22" s="68"/>
      <c r="O22" s="68"/>
    </row>
    <row r="23" spans="2:15" ht="24.75" customHeight="1" x14ac:dyDescent="0.2">
      <c r="B23" s="685">
        <v>1</v>
      </c>
      <c r="C23" s="682" t="s">
        <v>22</v>
      </c>
      <c r="D23" s="219" t="s">
        <v>23</v>
      </c>
      <c r="E23" s="220" t="s">
        <v>3</v>
      </c>
      <c r="F23" s="221" t="s">
        <v>19</v>
      </c>
      <c r="G23" s="222">
        <v>5</v>
      </c>
      <c r="H23" s="223" t="s">
        <v>4</v>
      </c>
      <c r="I23" s="222">
        <v>5</v>
      </c>
      <c r="J23" s="224">
        <f>I23*G23</f>
        <v>25</v>
      </c>
      <c r="K23" s="39">
        <f>IF(RIGHT(H23,7)="5 TAHUN",J23/5,IF(RIGHT(H23,7)="3 TAHUN",J23/3,IF(RIGHT(H23,7)="2 TAHUN",J23/2,IF(RIGHT(H23,5)="TAHUN",J23*1,IF(RIGHT(H23,7)="6 BULAN",J23*2,IF(RIGHT(H23,7)="3 BULAN",J23*4,IF(RIGHT(H23,5)="BULAN",J23*12,IF(RIGHT(H23,6)="MINGGU",J23*52,IF(RIGHT(H23,4)="HARI",J23*240,0)))))))))</f>
        <v>6000</v>
      </c>
      <c r="L23" s="40">
        <f>IF(RIGHT(H23,7)="5 TAHUN",J23/1200,IF(RIGHT(H23,7)="3 TAHUN",J23/720,IF(RIGHT(H23,7)="2 TAHUN",J23/480,IF(RIGHT(H23,5)="TAHUN",J23/240,IF(RIGHT(H23,7)="6 BULAN",J23/120,IF(RIGHT(H23,7)="3 BULAN",J23/60,IF(RIGHT(H23,5)="BULAN",J23/20,IF(RIGHT(H23,6)="MINGGU",J23/5,IF(RIGHT(H23,4)="HARI",J23*1,0)))))))))</f>
        <v>25</v>
      </c>
      <c r="M23" s="41">
        <f>L23/300</f>
        <v>8.3333333333333329E-2</v>
      </c>
      <c r="N23" s="42"/>
      <c r="O23" s="43">
        <f>K23/72000</f>
        <v>8.3333333333333329E-2</v>
      </c>
    </row>
    <row r="24" spans="2:15" ht="24.75" customHeight="1" x14ac:dyDescent="0.2">
      <c r="B24" s="685"/>
      <c r="C24" s="682"/>
      <c r="D24" s="225" t="s">
        <v>24</v>
      </c>
      <c r="E24" s="226" t="s">
        <v>60</v>
      </c>
      <c r="F24" s="227" t="s">
        <v>41</v>
      </c>
      <c r="G24" s="228">
        <v>2</v>
      </c>
      <c r="H24" s="229" t="s">
        <v>54</v>
      </c>
      <c r="I24" s="228">
        <v>20</v>
      </c>
      <c r="J24" s="51">
        <f t="shared" ref="J24:J80" si="0">I24*G24</f>
        <v>40</v>
      </c>
      <c r="K24" s="51">
        <f t="shared" ref="K24:K54" si="1">IF(RIGHT(H24,7)="5 TAHUN",J24/5,IF(RIGHT(H24,7)="3 TAHUN",J24/3,IF(RIGHT(H24,7)="2 TAHUN",J24/2,IF(RIGHT(H24,5)="TAHUN",J24*1,IF(RIGHT(H24,7)="6 BULAN",J24*2,IF(RIGHT(H24,7)="3 BULAN",J24*4,IF(RIGHT(H24,5)="BULAN",J24*12,IF(RIGHT(H24,6)="MINGGU",J24*52,IF(RIGHT(H24,4)="HARI",J24*240,0)))))))))</f>
        <v>2080</v>
      </c>
      <c r="L24" s="52">
        <f t="shared" ref="L24:L78" si="2">IF(RIGHT(H24,7)="5 TAHUN",J24/1200,IF(RIGHT(H24,7)="3 TAHUN",J24/720,IF(RIGHT(H24,7)="2 TAHUN",J24/480,IF(RIGHT(H24,5)="TAHUN",J24/240,IF(RIGHT(H24,7)="6 BULAN",J24/120,IF(RIGHT(H24,7)="3 BULAN",J24/60,IF(RIGHT(H24,5)="BULAN",J24/20,IF(RIGHT(H24,6)="MINGGU",J24/5,IF(RIGHT(H24,4)="HARI",J24*1,0)))))))))</f>
        <v>8</v>
      </c>
      <c r="M24" s="53">
        <f>L24/300</f>
        <v>2.6666666666666668E-2</v>
      </c>
      <c r="N24" s="54"/>
      <c r="O24" s="55">
        <f>K24/72000</f>
        <v>2.8888888888888888E-2</v>
      </c>
    </row>
    <row r="25" spans="2:15" ht="24.75" customHeight="1" x14ac:dyDescent="0.2">
      <c r="B25" s="685"/>
      <c r="C25" s="682"/>
      <c r="D25" s="225" t="s">
        <v>25</v>
      </c>
      <c r="E25" s="230" t="s">
        <v>60</v>
      </c>
      <c r="F25" s="227" t="s">
        <v>41</v>
      </c>
      <c r="G25" s="228">
        <v>2</v>
      </c>
      <c r="H25" s="231" t="s">
        <v>5</v>
      </c>
      <c r="I25" s="228">
        <v>50</v>
      </c>
      <c r="J25" s="51">
        <f t="shared" si="0"/>
        <v>100</v>
      </c>
      <c r="K25" s="51">
        <f t="shared" si="1"/>
        <v>1200</v>
      </c>
      <c r="L25" s="52">
        <f t="shared" si="2"/>
        <v>5</v>
      </c>
      <c r="M25" s="53">
        <f t="shared" ref="M25:M88" si="3">L25/300</f>
        <v>1.6666666666666666E-2</v>
      </c>
      <c r="N25" s="54"/>
      <c r="O25" s="55">
        <f t="shared" ref="O25:O88" si="4">K25/72000</f>
        <v>1.6666666666666666E-2</v>
      </c>
    </row>
    <row r="26" spans="2:15" ht="24.75" customHeight="1" x14ac:dyDescent="0.2">
      <c r="B26" s="685"/>
      <c r="C26" s="682"/>
      <c r="D26" s="225" t="s">
        <v>26</v>
      </c>
      <c r="E26" s="226" t="s">
        <v>60</v>
      </c>
      <c r="F26" s="227" t="s">
        <v>41</v>
      </c>
      <c r="G26" s="228">
        <v>2</v>
      </c>
      <c r="H26" s="231" t="s">
        <v>55</v>
      </c>
      <c r="I26" s="228">
        <v>100</v>
      </c>
      <c r="J26" s="51">
        <f t="shared" si="0"/>
        <v>200</v>
      </c>
      <c r="K26" s="51">
        <f t="shared" si="1"/>
        <v>800</v>
      </c>
      <c r="L26" s="52">
        <f t="shared" si="2"/>
        <v>3.3333333333333335</v>
      </c>
      <c r="M26" s="53">
        <f t="shared" si="3"/>
        <v>1.1111111111111112E-2</v>
      </c>
      <c r="N26" s="54"/>
      <c r="O26" s="55">
        <f t="shared" si="4"/>
        <v>1.1111111111111112E-2</v>
      </c>
    </row>
    <row r="27" spans="2:15" ht="24.75" customHeight="1" x14ac:dyDescent="0.2">
      <c r="B27" s="686"/>
      <c r="C27" s="683"/>
      <c r="D27" s="232" t="s">
        <v>27</v>
      </c>
      <c r="E27" s="226" t="s">
        <v>60</v>
      </c>
      <c r="F27" s="227" t="s">
        <v>19</v>
      </c>
      <c r="G27" s="233">
        <v>5</v>
      </c>
      <c r="H27" s="231" t="s">
        <v>56</v>
      </c>
      <c r="I27" s="233">
        <v>200</v>
      </c>
      <c r="J27" s="51">
        <f t="shared" si="0"/>
        <v>1000</v>
      </c>
      <c r="K27" s="51">
        <f t="shared" si="1"/>
        <v>2000</v>
      </c>
      <c r="L27" s="52">
        <f t="shared" si="2"/>
        <v>8.3333333333333339</v>
      </c>
      <c r="M27" s="53">
        <f t="shared" si="3"/>
        <v>2.777777777777778E-2</v>
      </c>
      <c r="N27" s="54"/>
      <c r="O27" s="55">
        <f t="shared" si="4"/>
        <v>2.7777777777777776E-2</v>
      </c>
    </row>
    <row r="28" spans="2:15" ht="24.75" customHeight="1" x14ac:dyDescent="0.2">
      <c r="B28" s="688">
        <v>2</v>
      </c>
      <c r="C28" s="681"/>
      <c r="D28" s="219" t="s">
        <v>23</v>
      </c>
      <c r="E28" s="234" t="s">
        <v>36</v>
      </c>
      <c r="F28" s="235" t="s">
        <v>19</v>
      </c>
      <c r="G28" s="222">
        <v>4</v>
      </c>
      <c r="H28" s="236" t="s">
        <v>49</v>
      </c>
      <c r="I28" s="222">
        <v>500</v>
      </c>
      <c r="J28" s="51">
        <f t="shared" si="0"/>
        <v>2000</v>
      </c>
      <c r="K28" s="51">
        <f t="shared" si="1"/>
        <v>2000</v>
      </c>
      <c r="L28" s="52">
        <f t="shared" si="2"/>
        <v>8.3333333333333339</v>
      </c>
      <c r="M28" s="53">
        <f t="shared" si="3"/>
        <v>2.777777777777778E-2</v>
      </c>
      <c r="N28" s="54"/>
      <c r="O28" s="55">
        <f t="shared" si="4"/>
        <v>2.7777777777777776E-2</v>
      </c>
    </row>
    <row r="29" spans="2:15" ht="24.75" customHeight="1" x14ac:dyDescent="0.2">
      <c r="B29" s="685"/>
      <c r="C29" s="682"/>
      <c r="D29" s="225" t="s">
        <v>24</v>
      </c>
      <c r="E29" s="226" t="s">
        <v>36</v>
      </c>
      <c r="F29" s="227" t="s">
        <v>41</v>
      </c>
      <c r="G29" s="228">
        <v>2</v>
      </c>
      <c r="H29" s="229" t="s">
        <v>57</v>
      </c>
      <c r="I29" s="228">
        <v>1000</v>
      </c>
      <c r="J29" s="51">
        <f t="shared" si="0"/>
        <v>2000</v>
      </c>
      <c r="K29" s="51">
        <f t="shared" si="1"/>
        <v>1000</v>
      </c>
      <c r="L29" s="52">
        <f t="shared" si="2"/>
        <v>4.166666666666667</v>
      </c>
      <c r="M29" s="53">
        <f t="shared" si="3"/>
        <v>1.388888888888889E-2</v>
      </c>
      <c r="N29" s="54"/>
      <c r="O29" s="55">
        <f t="shared" si="4"/>
        <v>1.3888888888888888E-2</v>
      </c>
    </row>
    <row r="30" spans="2:15" ht="24.75" customHeight="1" x14ac:dyDescent="0.2">
      <c r="B30" s="685"/>
      <c r="C30" s="682"/>
      <c r="D30" s="225" t="s">
        <v>25</v>
      </c>
      <c r="E30" s="230" t="s">
        <v>36</v>
      </c>
      <c r="F30" s="227" t="s">
        <v>41</v>
      </c>
      <c r="G30" s="228">
        <v>2</v>
      </c>
      <c r="H30" s="231" t="s">
        <v>58</v>
      </c>
      <c r="I30" s="228">
        <v>2000</v>
      </c>
      <c r="J30" s="51">
        <f t="shared" si="0"/>
        <v>4000</v>
      </c>
      <c r="K30" s="237">
        <f t="shared" si="1"/>
        <v>1333.3333333333333</v>
      </c>
      <c r="L30" s="52">
        <f t="shared" si="2"/>
        <v>5.5555555555555554</v>
      </c>
      <c r="M30" s="53">
        <f>L30/300</f>
        <v>1.8518518518518517E-2</v>
      </c>
      <c r="N30" s="54"/>
      <c r="O30" s="55">
        <f t="shared" si="4"/>
        <v>1.8518518518518517E-2</v>
      </c>
    </row>
    <row r="31" spans="2:15" ht="24.75" customHeight="1" x14ac:dyDescent="0.2">
      <c r="B31" s="685"/>
      <c r="C31" s="682"/>
      <c r="D31" s="225" t="s">
        <v>26</v>
      </c>
      <c r="E31" s="226" t="s">
        <v>36</v>
      </c>
      <c r="F31" s="227" t="s">
        <v>41</v>
      </c>
      <c r="G31" s="228">
        <v>2</v>
      </c>
      <c r="H31" s="231" t="s">
        <v>59</v>
      </c>
      <c r="I31" s="228">
        <v>3000</v>
      </c>
      <c r="J31" s="51">
        <f t="shared" si="0"/>
        <v>6000</v>
      </c>
      <c r="K31" s="51">
        <f t="shared" si="1"/>
        <v>1200</v>
      </c>
      <c r="L31" s="52">
        <f t="shared" si="2"/>
        <v>5</v>
      </c>
      <c r="M31" s="53">
        <f t="shared" si="3"/>
        <v>1.6666666666666666E-2</v>
      </c>
      <c r="N31" s="54"/>
      <c r="O31" s="55">
        <f t="shared" si="4"/>
        <v>1.6666666666666666E-2</v>
      </c>
    </row>
    <row r="32" spans="2:15" ht="24.75" customHeight="1" x14ac:dyDescent="0.2">
      <c r="B32" s="686"/>
      <c r="C32" s="683"/>
      <c r="D32" s="225"/>
      <c r="E32" s="226"/>
      <c r="F32" s="227"/>
      <c r="G32" s="228"/>
      <c r="H32" s="238"/>
      <c r="I32" s="228"/>
      <c r="J32" s="51">
        <f t="shared" si="0"/>
        <v>0</v>
      </c>
      <c r="K32" s="51">
        <f t="shared" si="1"/>
        <v>0</v>
      </c>
      <c r="L32" s="52">
        <f t="shared" si="2"/>
        <v>0</v>
      </c>
      <c r="M32" s="53">
        <f t="shared" si="3"/>
        <v>0</v>
      </c>
      <c r="N32" s="54"/>
      <c r="O32" s="55">
        <f t="shared" si="4"/>
        <v>0</v>
      </c>
    </row>
    <row r="33" spans="2:15" ht="24.75" customHeight="1" x14ac:dyDescent="0.2">
      <c r="B33" s="688">
        <v>3</v>
      </c>
      <c r="C33" s="681"/>
      <c r="D33" s="225"/>
      <c r="E33" s="226"/>
      <c r="F33" s="227"/>
      <c r="G33" s="228"/>
      <c r="H33" s="238"/>
      <c r="I33" s="228"/>
      <c r="J33" s="51">
        <f t="shared" si="0"/>
        <v>0</v>
      </c>
      <c r="K33" s="51">
        <f t="shared" si="1"/>
        <v>0</v>
      </c>
      <c r="L33" s="52">
        <f t="shared" si="2"/>
        <v>0</v>
      </c>
      <c r="M33" s="53">
        <f t="shared" si="3"/>
        <v>0</v>
      </c>
      <c r="N33" s="54"/>
      <c r="O33" s="55">
        <f t="shared" si="4"/>
        <v>0</v>
      </c>
    </row>
    <row r="34" spans="2:15" ht="24.75" customHeight="1" x14ac:dyDescent="0.2">
      <c r="B34" s="685"/>
      <c r="C34" s="682"/>
      <c r="D34" s="225"/>
      <c r="E34" s="226"/>
      <c r="F34" s="227"/>
      <c r="G34" s="228"/>
      <c r="H34" s="238"/>
      <c r="I34" s="228"/>
      <c r="J34" s="51">
        <v>0</v>
      </c>
      <c r="K34" s="51">
        <f t="shared" si="1"/>
        <v>0</v>
      </c>
      <c r="L34" s="52">
        <f t="shared" si="2"/>
        <v>0</v>
      </c>
      <c r="M34" s="53">
        <f t="shared" si="3"/>
        <v>0</v>
      </c>
      <c r="N34" s="54"/>
      <c r="O34" s="55">
        <f t="shared" si="4"/>
        <v>0</v>
      </c>
    </row>
    <row r="35" spans="2:15" ht="24.75" customHeight="1" x14ac:dyDescent="0.2">
      <c r="B35" s="685"/>
      <c r="C35" s="682"/>
      <c r="D35" s="225"/>
      <c r="E35" s="226"/>
      <c r="F35" s="239"/>
      <c r="G35" s="228"/>
      <c r="H35" s="238"/>
      <c r="I35" s="228"/>
      <c r="J35" s="51">
        <f t="shared" si="0"/>
        <v>0</v>
      </c>
      <c r="K35" s="51">
        <f t="shared" si="1"/>
        <v>0</v>
      </c>
      <c r="L35" s="52">
        <f t="shared" si="2"/>
        <v>0</v>
      </c>
      <c r="M35" s="53">
        <f t="shared" si="3"/>
        <v>0</v>
      </c>
      <c r="N35" s="54"/>
      <c r="O35" s="55">
        <f t="shared" si="4"/>
        <v>0</v>
      </c>
    </row>
    <row r="36" spans="2:15" ht="24.75" customHeight="1" x14ac:dyDescent="0.2">
      <c r="B36" s="685"/>
      <c r="C36" s="682"/>
      <c r="D36" s="225"/>
      <c r="E36" s="226"/>
      <c r="F36" s="221"/>
      <c r="G36" s="228"/>
      <c r="H36" s="231"/>
      <c r="I36" s="228"/>
      <c r="J36" s="51">
        <f t="shared" si="0"/>
        <v>0</v>
      </c>
      <c r="K36" s="51">
        <f t="shared" si="1"/>
        <v>0</v>
      </c>
      <c r="L36" s="52">
        <f t="shared" si="2"/>
        <v>0</v>
      </c>
      <c r="M36" s="53">
        <f t="shared" si="3"/>
        <v>0</v>
      </c>
      <c r="N36" s="54"/>
      <c r="O36" s="55">
        <f t="shared" si="4"/>
        <v>0</v>
      </c>
    </row>
    <row r="37" spans="2:15" ht="24.75" customHeight="1" x14ac:dyDescent="0.2">
      <c r="B37" s="685"/>
      <c r="C37" s="682"/>
      <c r="D37" s="225"/>
      <c r="E37" s="226"/>
      <c r="F37" s="227"/>
      <c r="G37" s="228"/>
      <c r="H37" s="240"/>
      <c r="I37" s="228"/>
      <c r="J37" s="51">
        <f t="shared" si="0"/>
        <v>0</v>
      </c>
      <c r="K37" s="51">
        <f t="shared" si="1"/>
        <v>0</v>
      </c>
      <c r="L37" s="52">
        <f t="shared" si="2"/>
        <v>0</v>
      </c>
      <c r="M37" s="53">
        <f t="shared" si="3"/>
        <v>0</v>
      </c>
      <c r="N37" s="54"/>
      <c r="O37" s="55">
        <f t="shared" si="4"/>
        <v>0</v>
      </c>
    </row>
    <row r="38" spans="2:15" ht="24.75" customHeight="1" x14ac:dyDescent="0.2">
      <c r="B38" s="686"/>
      <c r="C38" s="683"/>
      <c r="D38" s="225"/>
      <c r="E38" s="226"/>
      <c r="F38" s="227"/>
      <c r="G38" s="228"/>
      <c r="H38" s="238"/>
      <c r="I38" s="228"/>
      <c r="J38" s="51">
        <f t="shared" si="0"/>
        <v>0</v>
      </c>
      <c r="K38" s="51">
        <f t="shared" si="1"/>
        <v>0</v>
      </c>
      <c r="L38" s="52">
        <f t="shared" si="2"/>
        <v>0</v>
      </c>
      <c r="M38" s="53">
        <f t="shared" si="3"/>
        <v>0</v>
      </c>
      <c r="N38" s="54"/>
      <c r="O38" s="55">
        <f t="shared" si="4"/>
        <v>0</v>
      </c>
    </row>
    <row r="39" spans="2:15" ht="24.75" customHeight="1" x14ac:dyDescent="0.2">
      <c r="B39" s="688">
        <v>4</v>
      </c>
      <c r="C39" s="681"/>
      <c r="D39" s="225"/>
      <c r="E39" s="226"/>
      <c r="F39" s="227"/>
      <c r="G39" s="228"/>
      <c r="H39" s="238"/>
      <c r="I39" s="228"/>
      <c r="J39" s="51">
        <f t="shared" si="0"/>
        <v>0</v>
      </c>
      <c r="K39" s="51">
        <f t="shared" si="1"/>
        <v>0</v>
      </c>
      <c r="L39" s="52">
        <f t="shared" si="2"/>
        <v>0</v>
      </c>
      <c r="M39" s="53">
        <f t="shared" si="3"/>
        <v>0</v>
      </c>
      <c r="N39" s="54"/>
      <c r="O39" s="55">
        <f t="shared" si="4"/>
        <v>0</v>
      </c>
    </row>
    <row r="40" spans="2:15" ht="24.75" customHeight="1" x14ac:dyDescent="0.2">
      <c r="B40" s="685"/>
      <c r="C40" s="682"/>
      <c r="D40" s="225"/>
      <c r="E40" s="226"/>
      <c r="F40" s="227"/>
      <c r="G40" s="228"/>
      <c r="H40" s="238"/>
      <c r="I40" s="228"/>
      <c r="J40" s="51">
        <v>0</v>
      </c>
      <c r="K40" s="51">
        <f t="shared" si="1"/>
        <v>0</v>
      </c>
      <c r="L40" s="52">
        <f t="shared" si="2"/>
        <v>0</v>
      </c>
      <c r="M40" s="53">
        <f t="shared" si="3"/>
        <v>0</v>
      </c>
      <c r="N40" s="54"/>
      <c r="O40" s="55">
        <f t="shared" si="4"/>
        <v>0</v>
      </c>
    </row>
    <row r="41" spans="2:15" ht="24.75" customHeight="1" x14ac:dyDescent="0.2">
      <c r="B41" s="685"/>
      <c r="C41" s="682"/>
      <c r="D41" s="225"/>
      <c r="E41" s="241"/>
      <c r="F41" s="239"/>
      <c r="G41" s="228"/>
      <c r="H41" s="238"/>
      <c r="I41" s="228"/>
      <c r="J41" s="51">
        <f t="shared" si="0"/>
        <v>0</v>
      </c>
      <c r="K41" s="51">
        <f t="shared" si="1"/>
        <v>0</v>
      </c>
      <c r="L41" s="52">
        <f t="shared" si="2"/>
        <v>0</v>
      </c>
      <c r="M41" s="53">
        <f t="shared" si="3"/>
        <v>0</v>
      </c>
      <c r="N41" s="54"/>
      <c r="O41" s="55">
        <f t="shared" si="4"/>
        <v>0</v>
      </c>
    </row>
    <row r="42" spans="2:15" ht="24.75" customHeight="1" x14ac:dyDescent="0.2">
      <c r="B42" s="685"/>
      <c r="C42" s="682"/>
      <c r="D42" s="225"/>
      <c r="E42" s="220"/>
      <c r="F42" s="221"/>
      <c r="G42" s="228"/>
      <c r="H42" s="238"/>
      <c r="I42" s="228"/>
      <c r="J42" s="51">
        <f t="shared" si="0"/>
        <v>0</v>
      </c>
      <c r="K42" s="51">
        <f t="shared" si="1"/>
        <v>0</v>
      </c>
      <c r="L42" s="52">
        <f t="shared" si="2"/>
        <v>0</v>
      </c>
      <c r="M42" s="53">
        <f t="shared" si="3"/>
        <v>0</v>
      </c>
      <c r="N42" s="54"/>
      <c r="O42" s="55">
        <f t="shared" si="4"/>
        <v>0</v>
      </c>
    </row>
    <row r="43" spans="2:15" ht="24.75" customHeight="1" x14ac:dyDescent="0.2">
      <c r="B43" s="685"/>
      <c r="C43" s="682"/>
      <c r="D43" s="225"/>
      <c r="E43" s="226"/>
      <c r="F43" s="227"/>
      <c r="G43" s="228"/>
      <c r="H43" s="231"/>
      <c r="I43" s="228"/>
      <c r="J43" s="51">
        <f t="shared" si="0"/>
        <v>0</v>
      </c>
      <c r="K43" s="51">
        <f t="shared" si="1"/>
        <v>0</v>
      </c>
      <c r="L43" s="52">
        <f t="shared" si="2"/>
        <v>0</v>
      </c>
      <c r="M43" s="53">
        <f t="shared" si="3"/>
        <v>0</v>
      </c>
      <c r="N43" s="54"/>
      <c r="O43" s="55">
        <f t="shared" si="4"/>
        <v>0</v>
      </c>
    </row>
    <row r="44" spans="2:15" ht="24.75" customHeight="1" x14ac:dyDescent="0.2">
      <c r="B44" s="686"/>
      <c r="C44" s="683"/>
      <c r="D44" s="225"/>
      <c r="E44" s="226"/>
      <c r="F44" s="227"/>
      <c r="G44" s="228"/>
      <c r="H44" s="240"/>
      <c r="I44" s="228"/>
      <c r="J44" s="51">
        <f t="shared" si="0"/>
        <v>0</v>
      </c>
      <c r="K44" s="51">
        <f t="shared" si="1"/>
        <v>0</v>
      </c>
      <c r="L44" s="52">
        <f t="shared" si="2"/>
        <v>0</v>
      </c>
      <c r="M44" s="53">
        <f t="shared" si="3"/>
        <v>0</v>
      </c>
      <c r="N44" s="54"/>
      <c r="O44" s="55">
        <f t="shared" si="4"/>
        <v>0</v>
      </c>
    </row>
    <row r="45" spans="2:15" ht="24.75" customHeight="1" x14ac:dyDescent="0.2">
      <c r="B45" s="688">
        <v>5</v>
      </c>
      <c r="C45" s="681"/>
      <c r="D45" s="225"/>
      <c r="E45" s="226"/>
      <c r="F45" s="227"/>
      <c r="G45" s="228"/>
      <c r="H45" s="231"/>
      <c r="I45" s="228"/>
      <c r="J45" s="51">
        <f t="shared" si="0"/>
        <v>0</v>
      </c>
      <c r="K45" s="51">
        <f t="shared" si="1"/>
        <v>0</v>
      </c>
      <c r="L45" s="52">
        <f t="shared" si="2"/>
        <v>0</v>
      </c>
      <c r="M45" s="53">
        <f t="shared" si="3"/>
        <v>0</v>
      </c>
      <c r="N45" s="54"/>
      <c r="O45" s="55">
        <f t="shared" si="4"/>
        <v>0</v>
      </c>
    </row>
    <row r="46" spans="2:15" ht="24.75" customHeight="1" x14ac:dyDescent="0.2">
      <c r="B46" s="685"/>
      <c r="C46" s="682"/>
      <c r="D46" s="225"/>
      <c r="E46" s="226"/>
      <c r="F46" s="227"/>
      <c r="G46" s="228"/>
      <c r="H46" s="231"/>
      <c r="I46" s="228"/>
      <c r="J46" s="51">
        <f t="shared" si="0"/>
        <v>0</v>
      </c>
      <c r="K46" s="51">
        <f t="shared" si="1"/>
        <v>0</v>
      </c>
      <c r="L46" s="52">
        <f t="shared" si="2"/>
        <v>0</v>
      </c>
      <c r="M46" s="53">
        <f t="shared" si="3"/>
        <v>0</v>
      </c>
      <c r="N46" s="54"/>
      <c r="O46" s="55">
        <f t="shared" si="4"/>
        <v>0</v>
      </c>
    </row>
    <row r="47" spans="2:15" ht="24.75" customHeight="1" x14ac:dyDescent="0.2">
      <c r="B47" s="685"/>
      <c r="C47" s="682"/>
      <c r="D47" s="225"/>
      <c r="E47" s="226"/>
      <c r="F47" s="239"/>
      <c r="G47" s="228"/>
      <c r="H47" s="240"/>
      <c r="I47" s="228"/>
      <c r="J47" s="51">
        <v>0</v>
      </c>
      <c r="K47" s="51">
        <f t="shared" si="1"/>
        <v>0</v>
      </c>
      <c r="L47" s="52">
        <f t="shared" si="2"/>
        <v>0</v>
      </c>
      <c r="M47" s="53">
        <f t="shared" si="3"/>
        <v>0</v>
      </c>
      <c r="N47" s="54"/>
      <c r="O47" s="55">
        <f t="shared" si="4"/>
        <v>0</v>
      </c>
    </row>
    <row r="48" spans="2:15" ht="24.75" customHeight="1" x14ac:dyDescent="0.2">
      <c r="B48" s="685"/>
      <c r="C48" s="682"/>
      <c r="D48" s="225"/>
      <c r="E48" s="241"/>
      <c r="F48" s="239"/>
      <c r="G48" s="228"/>
      <c r="H48" s="238"/>
      <c r="I48" s="228"/>
      <c r="J48" s="51">
        <f t="shared" si="0"/>
        <v>0</v>
      </c>
      <c r="K48" s="51">
        <f t="shared" si="1"/>
        <v>0</v>
      </c>
      <c r="L48" s="52">
        <f t="shared" si="2"/>
        <v>0</v>
      </c>
      <c r="M48" s="53">
        <f t="shared" si="3"/>
        <v>0</v>
      </c>
      <c r="N48" s="54"/>
      <c r="O48" s="55">
        <f t="shared" si="4"/>
        <v>0</v>
      </c>
    </row>
    <row r="49" spans="2:15" ht="24.75" customHeight="1" x14ac:dyDescent="0.2">
      <c r="B49" s="685"/>
      <c r="C49" s="682"/>
      <c r="D49" s="225"/>
      <c r="E49" s="220"/>
      <c r="F49" s="239"/>
      <c r="G49" s="228"/>
      <c r="H49" s="238"/>
      <c r="I49" s="228"/>
      <c r="J49" s="51">
        <f t="shared" si="0"/>
        <v>0</v>
      </c>
      <c r="K49" s="51">
        <f t="shared" si="1"/>
        <v>0</v>
      </c>
      <c r="L49" s="52">
        <f t="shared" si="2"/>
        <v>0</v>
      </c>
      <c r="M49" s="53">
        <f t="shared" si="3"/>
        <v>0</v>
      </c>
      <c r="N49" s="54"/>
      <c r="O49" s="55">
        <f t="shared" si="4"/>
        <v>0</v>
      </c>
    </row>
    <row r="50" spans="2:15" ht="24.75" customHeight="1" x14ac:dyDescent="0.2">
      <c r="B50" s="686"/>
      <c r="C50" s="683"/>
      <c r="D50" s="225"/>
      <c r="E50" s="226"/>
      <c r="F50" s="221"/>
      <c r="G50" s="228"/>
      <c r="H50" s="238"/>
      <c r="I50" s="228"/>
      <c r="J50" s="51">
        <f t="shared" si="0"/>
        <v>0</v>
      </c>
      <c r="K50" s="51">
        <f t="shared" si="1"/>
        <v>0</v>
      </c>
      <c r="L50" s="52">
        <f t="shared" si="2"/>
        <v>0</v>
      </c>
      <c r="M50" s="53">
        <f t="shared" si="3"/>
        <v>0</v>
      </c>
      <c r="N50" s="54"/>
      <c r="O50" s="55">
        <f t="shared" si="4"/>
        <v>0</v>
      </c>
    </row>
    <row r="51" spans="2:15" ht="24.75" customHeight="1" x14ac:dyDescent="0.2">
      <c r="B51" s="688">
        <v>6</v>
      </c>
      <c r="C51" s="681"/>
      <c r="D51" s="225"/>
      <c r="E51" s="241"/>
      <c r="F51" s="227"/>
      <c r="G51" s="228"/>
      <c r="H51" s="238"/>
      <c r="I51" s="228"/>
      <c r="J51" s="51">
        <f t="shared" si="0"/>
        <v>0</v>
      </c>
      <c r="K51" s="51">
        <f t="shared" si="1"/>
        <v>0</v>
      </c>
      <c r="L51" s="52">
        <f t="shared" si="2"/>
        <v>0</v>
      </c>
      <c r="M51" s="53">
        <f t="shared" si="3"/>
        <v>0</v>
      </c>
      <c r="N51" s="54"/>
      <c r="O51" s="55">
        <f t="shared" si="4"/>
        <v>0</v>
      </c>
    </row>
    <row r="52" spans="2:15" ht="24.75" customHeight="1" x14ac:dyDescent="0.2">
      <c r="B52" s="685"/>
      <c r="C52" s="682"/>
      <c r="D52" s="225"/>
      <c r="E52" s="220"/>
      <c r="F52" s="227"/>
      <c r="G52" s="228"/>
      <c r="H52" s="238"/>
      <c r="I52" s="228"/>
      <c r="J52" s="51">
        <f t="shared" si="0"/>
        <v>0</v>
      </c>
      <c r="K52" s="51">
        <f t="shared" si="1"/>
        <v>0</v>
      </c>
      <c r="L52" s="52">
        <f t="shared" si="2"/>
        <v>0</v>
      </c>
      <c r="M52" s="53">
        <f t="shared" si="3"/>
        <v>0</v>
      </c>
      <c r="N52" s="54"/>
      <c r="O52" s="55">
        <f t="shared" si="4"/>
        <v>0</v>
      </c>
    </row>
    <row r="53" spans="2:15" ht="24.75" customHeight="1" x14ac:dyDescent="0.2">
      <c r="B53" s="685"/>
      <c r="C53" s="682"/>
      <c r="D53" s="225"/>
      <c r="E53" s="226"/>
      <c r="F53" s="239"/>
      <c r="G53" s="228"/>
      <c r="H53" s="231"/>
      <c r="I53" s="228"/>
      <c r="J53" s="51">
        <v>0</v>
      </c>
      <c r="K53" s="51">
        <f t="shared" si="1"/>
        <v>0</v>
      </c>
      <c r="L53" s="52">
        <f t="shared" si="2"/>
        <v>0</v>
      </c>
      <c r="M53" s="53">
        <f t="shared" si="3"/>
        <v>0</v>
      </c>
      <c r="N53" s="54"/>
      <c r="O53" s="55">
        <f t="shared" si="4"/>
        <v>0</v>
      </c>
    </row>
    <row r="54" spans="2:15" ht="24.75" customHeight="1" x14ac:dyDescent="0.2">
      <c r="B54" s="685"/>
      <c r="C54" s="682"/>
      <c r="D54" s="225"/>
      <c r="E54" s="226"/>
      <c r="F54" s="221"/>
      <c r="G54" s="228"/>
      <c r="H54" s="238"/>
      <c r="I54" s="228"/>
      <c r="J54" s="51">
        <f t="shared" si="0"/>
        <v>0</v>
      </c>
      <c r="K54" s="51">
        <f t="shared" si="1"/>
        <v>0</v>
      </c>
      <c r="L54" s="52">
        <f t="shared" si="2"/>
        <v>0</v>
      </c>
      <c r="M54" s="53">
        <f t="shared" si="3"/>
        <v>0</v>
      </c>
      <c r="N54" s="54"/>
      <c r="O54" s="55">
        <f t="shared" si="4"/>
        <v>0</v>
      </c>
    </row>
    <row r="55" spans="2:15" ht="24.75" customHeight="1" x14ac:dyDescent="0.2">
      <c r="B55" s="685"/>
      <c r="C55" s="682"/>
      <c r="D55" s="225">
        <f>SUM(Q141)</f>
        <v>0</v>
      </c>
      <c r="E55" s="226"/>
      <c r="F55" s="239"/>
      <c r="G55" s="228"/>
      <c r="H55" s="238"/>
      <c r="I55" s="228"/>
      <c r="J55" s="51">
        <f t="shared" si="0"/>
        <v>0</v>
      </c>
      <c r="K55" s="51">
        <f t="shared" ref="K55:K80" si="5">IF(RIGHT(H55,7)="5 TAHUN",J55/5,IF(RIGHT(H55,7)="3 TAHUN",J55/3,IF(RIGHT(H55,7)="2 TAHUN",J55/2,IF(RIGHT(H55,5)="TAHUN",J55*1,IF(RIGHT(H55,7)="6 BULAN",J55*2,IF(RIGHT(H55,7)="3 BULAN",J55*4,IF(RIGHT(H55,5)="BULAN",J55*12,IF(RIGHT(H55,6)="MINGGU",J55*52,IF(RIGHT(H55,4)="HARI",J55*240,0)))))))))</f>
        <v>0</v>
      </c>
      <c r="L55" s="52">
        <f t="shared" si="2"/>
        <v>0</v>
      </c>
      <c r="M55" s="53">
        <f t="shared" si="3"/>
        <v>0</v>
      </c>
      <c r="N55" s="54"/>
      <c r="O55" s="55">
        <f t="shared" si="4"/>
        <v>0</v>
      </c>
    </row>
    <row r="56" spans="2:15" ht="24.75" customHeight="1" x14ac:dyDescent="0.2">
      <c r="B56" s="686"/>
      <c r="C56" s="683"/>
      <c r="D56" s="225"/>
      <c r="E56" s="241"/>
      <c r="F56" s="221"/>
      <c r="G56" s="228"/>
      <c r="H56" s="238"/>
      <c r="I56" s="228"/>
      <c r="J56" s="51">
        <f t="shared" si="0"/>
        <v>0</v>
      </c>
      <c r="K56" s="51">
        <f t="shared" si="5"/>
        <v>0</v>
      </c>
      <c r="L56" s="52">
        <f t="shared" si="2"/>
        <v>0</v>
      </c>
      <c r="M56" s="53">
        <f t="shared" si="3"/>
        <v>0</v>
      </c>
      <c r="N56" s="54"/>
      <c r="O56" s="55">
        <f t="shared" si="4"/>
        <v>0</v>
      </c>
    </row>
    <row r="57" spans="2:15" ht="24.75" customHeight="1" x14ac:dyDescent="0.2">
      <c r="B57" s="688">
        <v>7</v>
      </c>
      <c r="C57" s="681"/>
      <c r="D57" s="225"/>
      <c r="E57" s="220"/>
      <c r="F57" s="227"/>
      <c r="G57" s="228"/>
      <c r="H57" s="238"/>
      <c r="I57" s="228"/>
      <c r="J57" s="51">
        <f t="shared" si="0"/>
        <v>0</v>
      </c>
      <c r="K57" s="51">
        <f t="shared" si="5"/>
        <v>0</v>
      </c>
      <c r="L57" s="52">
        <f t="shared" si="2"/>
        <v>0</v>
      </c>
      <c r="M57" s="53">
        <f t="shared" si="3"/>
        <v>0</v>
      </c>
      <c r="N57" s="54"/>
      <c r="O57" s="55">
        <f t="shared" si="4"/>
        <v>0</v>
      </c>
    </row>
    <row r="58" spans="2:15" ht="24.75" customHeight="1" x14ac:dyDescent="0.2">
      <c r="B58" s="685"/>
      <c r="C58" s="682"/>
      <c r="D58" s="225"/>
      <c r="E58" s="241"/>
      <c r="F58" s="239"/>
      <c r="G58" s="228"/>
      <c r="H58" s="238"/>
      <c r="I58" s="228"/>
      <c r="J58" s="51">
        <f t="shared" si="0"/>
        <v>0</v>
      </c>
      <c r="K58" s="51">
        <f t="shared" si="5"/>
        <v>0</v>
      </c>
      <c r="L58" s="52">
        <f t="shared" si="2"/>
        <v>0</v>
      </c>
      <c r="M58" s="53">
        <f t="shared" si="3"/>
        <v>0</v>
      </c>
      <c r="N58" s="54"/>
      <c r="O58" s="55">
        <f t="shared" si="4"/>
        <v>0</v>
      </c>
    </row>
    <row r="59" spans="2:15" ht="24.75" customHeight="1" x14ac:dyDescent="0.2">
      <c r="B59" s="685"/>
      <c r="C59" s="682"/>
      <c r="D59" s="225"/>
      <c r="E59" s="241"/>
      <c r="F59" s="239"/>
      <c r="G59" s="228"/>
      <c r="H59" s="238"/>
      <c r="I59" s="228"/>
      <c r="J59" s="51">
        <v>0</v>
      </c>
      <c r="K59" s="51">
        <f t="shared" si="5"/>
        <v>0</v>
      </c>
      <c r="L59" s="52">
        <f t="shared" si="2"/>
        <v>0</v>
      </c>
      <c r="M59" s="53">
        <f t="shared" si="3"/>
        <v>0</v>
      </c>
      <c r="N59" s="54"/>
      <c r="O59" s="55">
        <f t="shared" si="4"/>
        <v>0</v>
      </c>
    </row>
    <row r="60" spans="2:15" ht="24.75" customHeight="1" x14ac:dyDescent="0.2">
      <c r="B60" s="685"/>
      <c r="C60" s="682"/>
      <c r="D60" s="225"/>
      <c r="E60" s="241"/>
      <c r="F60" s="239"/>
      <c r="G60" s="228"/>
      <c r="H60" s="238"/>
      <c r="I60" s="228"/>
      <c r="J60" s="51">
        <f t="shared" si="0"/>
        <v>0</v>
      </c>
      <c r="K60" s="51">
        <f t="shared" si="5"/>
        <v>0</v>
      </c>
      <c r="L60" s="52">
        <f t="shared" si="2"/>
        <v>0</v>
      </c>
      <c r="M60" s="53">
        <f t="shared" si="3"/>
        <v>0</v>
      </c>
      <c r="N60" s="54"/>
      <c r="O60" s="55">
        <f t="shared" si="4"/>
        <v>0</v>
      </c>
    </row>
    <row r="61" spans="2:15" ht="24.75" customHeight="1" x14ac:dyDescent="0.2">
      <c r="B61" s="685"/>
      <c r="C61" s="682"/>
      <c r="D61" s="225"/>
      <c r="E61" s="220"/>
      <c r="F61" s="239"/>
      <c r="G61" s="228"/>
      <c r="H61" s="238"/>
      <c r="I61" s="228"/>
      <c r="J61" s="51">
        <f t="shared" si="0"/>
        <v>0</v>
      </c>
      <c r="K61" s="51">
        <f t="shared" si="5"/>
        <v>0</v>
      </c>
      <c r="L61" s="52">
        <f t="shared" si="2"/>
        <v>0</v>
      </c>
      <c r="M61" s="53">
        <f t="shared" si="3"/>
        <v>0</v>
      </c>
      <c r="N61" s="54"/>
      <c r="O61" s="55">
        <f t="shared" si="4"/>
        <v>0</v>
      </c>
    </row>
    <row r="62" spans="2:15" ht="24.75" customHeight="1" x14ac:dyDescent="0.2">
      <c r="B62" s="686"/>
      <c r="C62" s="683"/>
      <c r="D62" s="225"/>
      <c r="E62" s="241"/>
      <c r="F62" s="239"/>
      <c r="G62" s="228"/>
      <c r="H62" s="238"/>
      <c r="I62" s="228"/>
      <c r="J62" s="51">
        <f t="shared" si="0"/>
        <v>0</v>
      </c>
      <c r="K62" s="51">
        <f t="shared" si="5"/>
        <v>0</v>
      </c>
      <c r="L62" s="52">
        <f t="shared" si="2"/>
        <v>0</v>
      </c>
      <c r="M62" s="53">
        <f t="shared" si="3"/>
        <v>0</v>
      </c>
      <c r="N62" s="54"/>
      <c r="O62" s="55">
        <f t="shared" si="4"/>
        <v>0</v>
      </c>
    </row>
    <row r="63" spans="2:15" ht="24.75" customHeight="1" x14ac:dyDescent="0.2">
      <c r="B63" s="688">
        <v>8</v>
      </c>
      <c r="C63" s="681"/>
      <c r="D63" s="225"/>
      <c r="E63" s="241"/>
      <c r="F63" s="239"/>
      <c r="G63" s="228"/>
      <c r="H63" s="238"/>
      <c r="I63" s="228"/>
      <c r="J63" s="51">
        <f t="shared" si="0"/>
        <v>0</v>
      </c>
      <c r="K63" s="51">
        <f t="shared" si="5"/>
        <v>0</v>
      </c>
      <c r="L63" s="52">
        <f t="shared" si="2"/>
        <v>0</v>
      </c>
      <c r="M63" s="53">
        <f t="shared" si="3"/>
        <v>0</v>
      </c>
      <c r="N63" s="54"/>
      <c r="O63" s="55">
        <f t="shared" si="4"/>
        <v>0</v>
      </c>
    </row>
    <row r="64" spans="2:15" ht="24.75" customHeight="1" x14ac:dyDescent="0.2">
      <c r="B64" s="685"/>
      <c r="C64" s="682"/>
      <c r="D64" s="225"/>
      <c r="E64" s="241"/>
      <c r="F64" s="239"/>
      <c r="G64" s="228"/>
      <c r="H64" s="238"/>
      <c r="I64" s="228"/>
      <c r="J64" s="51">
        <v>0</v>
      </c>
      <c r="K64" s="51">
        <f t="shared" si="5"/>
        <v>0</v>
      </c>
      <c r="L64" s="52">
        <f t="shared" si="2"/>
        <v>0</v>
      </c>
      <c r="M64" s="53">
        <f t="shared" si="3"/>
        <v>0</v>
      </c>
      <c r="N64" s="54"/>
      <c r="O64" s="55">
        <f t="shared" si="4"/>
        <v>0</v>
      </c>
    </row>
    <row r="65" spans="2:15" ht="24.75" customHeight="1" x14ac:dyDescent="0.2">
      <c r="B65" s="685"/>
      <c r="C65" s="682"/>
      <c r="D65" s="225"/>
      <c r="E65" s="220"/>
      <c r="F65" s="221"/>
      <c r="G65" s="228"/>
      <c r="H65" s="238"/>
      <c r="I65" s="228"/>
      <c r="J65" s="51">
        <f t="shared" si="0"/>
        <v>0</v>
      </c>
      <c r="K65" s="51">
        <f t="shared" si="5"/>
        <v>0</v>
      </c>
      <c r="L65" s="52">
        <f t="shared" si="2"/>
        <v>0</v>
      </c>
      <c r="M65" s="53">
        <f t="shared" si="3"/>
        <v>0</v>
      </c>
      <c r="N65" s="54"/>
      <c r="O65" s="55">
        <f t="shared" si="4"/>
        <v>0</v>
      </c>
    </row>
    <row r="66" spans="2:15" ht="24.75" customHeight="1" x14ac:dyDescent="0.2">
      <c r="B66" s="685"/>
      <c r="C66" s="682"/>
      <c r="D66" s="225"/>
      <c r="E66" s="241"/>
      <c r="F66" s="239"/>
      <c r="G66" s="228"/>
      <c r="H66" s="238"/>
      <c r="I66" s="228"/>
      <c r="J66" s="51">
        <f t="shared" si="0"/>
        <v>0</v>
      </c>
      <c r="K66" s="51">
        <f t="shared" si="5"/>
        <v>0</v>
      </c>
      <c r="L66" s="52">
        <f t="shared" si="2"/>
        <v>0</v>
      </c>
      <c r="M66" s="53">
        <f t="shared" si="3"/>
        <v>0</v>
      </c>
      <c r="N66" s="54"/>
      <c r="O66" s="55">
        <f t="shared" si="4"/>
        <v>0</v>
      </c>
    </row>
    <row r="67" spans="2:15" ht="24.75" customHeight="1" x14ac:dyDescent="0.2">
      <c r="B67" s="685"/>
      <c r="C67" s="682"/>
      <c r="D67" s="225"/>
      <c r="E67" s="220"/>
      <c r="F67" s="242"/>
      <c r="G67" s="228"/>
      <c r="H67" s="238"/>
      <c r="I67" s="228"/>
      <c r="J67" s="51">
        <f t="shared" si="0"/>
        <v>0</v>
      </c>
      <c r="K67" s="51">
        <f t="shared" si="5"/>
        <v>0</v>
      </c>
      <c r="L67" s="52">
        <f t="shared" si="2"/>
        <v>0</v>
      </c>
      <c r="M67" s="53">
        <f t="shared" si="3"/>
        <v>0</v>
      </c>
      <c r="N67" s="54"/>
      <c r="O67" s="55">
        <f t="shared" si="4"/>
        <v>0</v>
      </c>
    </row>
    <row r="68" spans="2:15" ht="24.75" customHeight="1" x14ac:dyDescent="0.2">
      <c r="B68" s="686"/>
      <c r="C68" s="683"/>
      <c r="D68" s="225"/>
      <c r="E68" s="241"/>
      <c r="F68" s="221"/>
      <c r="G68" s="228"/>
      <c r="H68" s="238"/>
      <c r="I68" s="228"/>
      <c r="J68" s="51">
        <f t="shared" si="0"/>
        <v>0</v>
      </c>
      <c r="K68" s="51">
        <f t="shared" si="5"/>
        <v>0</v>
      </c>
      <c r="L68" s="52">
        <f t="shared" si="2"/>
        <v>0</v>
      </c>
      <c r="M68" s="53">
        <f t="shared" si="3"/>
        <v>0</v>
      </c>
      <c r="N68" s="54"/>
      <c r="O68" s="55">
        <f t="shared" si="4"/>
        <v>0</v>
      </c>
    </row>
    <row r="69" spans="2:15" ht="24.75" customHeight="1" x14ac:dyDescent="0.2">
      <c r="B69" s="688">
        <v>9</v>
      </c>
      <c r="C69" s="681"/>
      <c r="D69" s="225"/>
      <c r="E69" s="241"/>
      <c r="F69" s="239"/>
      <c r="G69" s="228"/>
      <c r="H69" s="238"/>
      <c r="I69" s="228"/>
      <c r="J69" s="51">
        <f t="shared" si="0"/>
        <v>0</v>
      </c>
      <c r="K69" s="51">
        <f t="shared" si="5"/>
        <v>0</v>
      </c>
      <c r="L69" s="52">
        <f t="shared" si="2"/>
        <v>0</v>
      </c>
      <c r="M69" s="53">
        <f t="shared" si="3"/>
        <v>0</v>
      </c>
      <c r="N69" s="54"/>
      <c r="O69" s="55">
        <f t="shared" si="4"/>
        <v>0</v>
      </c>
    </row>
    <row r="70" spans="2:15" ht="24.75" customHeight="1" x14ac:dyDescent="0.2">
      <c r="B70" s="685"/>
      <c r="C70" s="682"/>
      <c r="D70" s="225"/>
      <c r="E70" s="241"/>
      <c r="F70" s="239"/>
      <c r="G70" s="228"/>
      <c r="H70" s="238"/>
      <c r="I70" s="228"/>
      <c r="J70" s="51">
        <v>0</v>
      </c>
      <c r="K70" s="51">
        <f t="shared" si="5"/>
        <v>0</v>
      </c>
      <c r="L70" s="52">
        <f t="shared" si="2"/>
        <v>0</v>
      </c>
      <c r="M70" s="53">
        <f t="shared" si="3"/>
        <v>0</v>
      </c>
      <c r="N70" s="54"/>
      <c r="O70" s="55">
        <f t="shared" si="4"/>
        <v>0</v>
      </c>
    </row>
    <row r="71" spans="2:15" ht="24.75" customHeight="1" x14ac:dyDescent="0.2">
      <c r="B71" s="685"/>
      <c r="C71" s="682"/>
      <c r="D71" s="225"/>
      <c r="E71" s="241"/>
      <c r="F71" s="239"/>
      <c r="G71" s="228"/>
      <c r="H71" s="231"/>
      <c r="I71" s="228"/>
      <c r="J71" s="51">
        <f t="shared" si="0"/>
        <v>0</v>
      </c>
      <c r="K71" s="51">
        <f t="shared" si="5"/>
        <v>0</v>
      </c>
      <c r="L71" s="52">
        <f t="shared" si="2"/>
        <v>0</v>
      </c>
      <c r="M71" s="53">
        <f t="shared" si="3"/>
        <v>0</v>
      </c>
      <c r="N71" s="54"/>
      <c r="O71" s="55">
        <f t="shared" si="4"/>
        <v>0</v>
      </c>
    </row>
    <row r="72" spans="2:15" ht="24.75" customHeight="1" x14ac:dyDescent="0.2">
      <c r="B72" s="685"/>
      <c r="C72" s="682"/>
      <c r="D72" s="225"/>
      <c r="E72" s="241"/>
      <c r="F72" s="239"/>
      <c r="G72" s="228"/>
      <c r="H72" s="240"/>
      <c r="I72" s="228"/>
      <c r="J72" s="51">
        <f t="shared" si="0"/>
        <v>0</v>
      </c>
      <c r="K72" s="51">
        <f t="shared" si="5"/>
        <v>0</v>
      </c>
      <c r="L72" s="52">
        <f t="shared" si="2"/>
        <v>0</v>
      </c>
      <c r="M72" s="53">
        <f t="shared" si="3"/>
        <v>0</v>
      </c>
      <c r="N72" s="54"/>
      <c r="O72" s="55">
        <f t="shared" si="4"/>
        <v>0</v>
      </c>
    </row>
    <row r="73" spans="2:15" ht="24.75" customHeight="1" x14ac:dyDescent="0.2">
      <c r="B73" s="685"/>
      <c r="C73" s="682"/>
      <c r="D73" s="225"/>
      <c r="E73" s="241"/>
      <c r="F73" s="239"/>
      <c r="G73" s="228"/>
      <c r="H73" s="231"/>
      <c r="I73" s="228"/>
      <c r="J73" s="51">
        <f t="shared" si="0"/>
        <v>0</v>
      </c>
      <c r="K73" s="51">
        <f t="shared" si="5"/>
        <v>0</v>
      </c>
      <c r="L73" s="52">
        <f t="shared" si="2"/>
        <v>0</v>
      </c>
      <c r="M73" s="53">
        <f t="shared" si="3"/>
        <v>0</v>
      </c>
      <c r="N73" s="54"/>
      <c r="O73" s="55">
        <f t="shared" si="4"/>
        <v>0</v>
      </c>
    </row>
    <row r="74" spans="2:15" ht="24.75" customHeight="1" x14ac:dyDescent="0.2">
      <c r="B74" s="686"/>
      <c r="C74" s="683"/>
      <c r="D74" s="225"/>
      <c r="E74" s="241"/>
      <c r="F74" s="221"/>
      <c r="G74" s="228"/>
      <c r="H74" s="231"/>
      <c r="I74" s="228"/>
      <c r="J74" s="51">
        <f t="shared" si="0"/>
        <v>0</v>
      </c>
      <c r="K74" s="51">
        <f t="shared" si="5"/>
        <v>0</v>
      </c>
      <c r="L74" s="52">
        <f t="shared" si="2"/>
        <v>0</v>
      </c>
      <c r="M74" s="53">
        <f t="shared" si="3"/>
        <v>0</v>
      </c>
      <c r="N74" s="54"/>
      <c r="O74" s="55">
        <f t="shared" si="4"/>
        <v>0</v>
      </c>
    </row>
    <row r="75" spans="2:15" ht="24.75" customHeight="1" x14ac:dyDescent="0.2">
      <c r="B75" s="688">
        <v>10</v>
      </c>
      <c r="C75" s="681"/>
      <c r="D75" s="225"/>
      <c r="E75" s="220"/>
      <c r="F75" s="239"/>
      <c r="G75" s="228"/>
      <c r="H75" s="231"/>
      <c r="I75" s="228"/>
      <c r="J75" s="51">
        <f t="shared" si="0"/>
        <v>0</v>
      </c>
      <c r="K75" s="51">
        <f t="shared" si="5"/>
        <v>0</v>
      </c>
      <c r="L75" s="52">
        <f t="shared" si="2"/>
        <v>0</v>
      </c>
      <c r="M75" s="53">
        <f t="shared" si="3"/>
        <v>0</v>
      </c>
      <c r="N75" s="54"/>
      <c r="O75" s="55">
        <f t="shared" si="4"/>
        <v>0</v>
      </c>
    </row>
    <row r="76" spans="2:15" ht="24.75" customHeight="1" x14ac:dyDescent="0.2">
      <c r="B76" s="685"/>
      <c r="C76" s="682"/>
      <c r="D76" s="225"/>
      <c r="E76" s="241"/>
      <c r="F76" s="239"/>
      <c r="G76" s="228"/>
      <c r="H76" s="231"/>
      <c r="I76" s="228"/>
      <c r="J76" s="51">
        <f t="shared" si="0"/>
        <v>0</v>
      </c>
      <c r="K76" s="51">
        <f t="shared" si="5"/>
        <v>0</v>
      </c>
      <c r="L76" s="52">
        <f t="shared" si="2"/>
        <v>0</v>
      </c>
      <c r="M76" s="53">
        <f t="shared" si="3"/>
        <v>0</v>
      </c>
      <c r="N76" s="54"/>
      <c r="O76" s="55">
        <f t="shared" si="4"/>
        <v>0</v>
      </c>
    </row>
    <row r="77" spans="2:15" ht="24.75" customHeight="1" x14ac:dyDescent="0.2">
      <c r="B77" s="685"/>
      <c r="C77" s="682"/>
      <c r="D77" s="225"/>
      <c r="E77" s="241"/>
      <c r="F77" s="239"/>
      <c r="G77" s="228"/>
      <c r="H77" s="231"/>
      <c r="I77" s="228"/>
      <c r="J77" s="51">
        <f t="shared" si="0"/>
        <v>0</v>
      </c>
      <c r="K77" s="51">
        <f t="shared" si="5"/>
        <v>0</v>
      </c>
      <c r="L77" s="52">
        <f t="shared" si="2"/>
        <v>0</v>
      </c>
      <c r="M77" s="53">
        <f t="shared" si="3"/>
        <v>0</v>
      </c>
      <c r="N77" s="54"/>
      <c r="O77" s="55">
        <f t="shared" si="4"/>
        <v>0</v>
      </c>
    </row>
    <row r="78" spans="2:15" ht="24.75" customHeight="1" x14ac:dyDescent="0.2">
      <c r="B78" s="685"/>
      <c r="C78" s="682"/>
      <c r="D78" s="225"/>
      <c r="E78" s="226"/>
      <c r="F78" s="227"/>
      <c r="G78" s="228"/>
      <c r="H78" s="243"/>
      <c r="I78" s="228"/>
      <c r="J78" s="51">
        <v>0</v>
      </c>
      <c r="K78" s="51">
        <f t="shared" si="5"/>
        <v>0</v>
      </c>
      <c r="L78" s="52">
        <f t="shared" si="2"/>
        <v>0</v>
      </c>
      <c r="M78" s="53">
        <f t="shared" si="3"/>
        <v>0</v>
      </c>
      <c r="N78" s="54"/>
      <c r="O78" s="55">
        <f t="shared" si="4"/>
        <v>0</v>
      </c>
    </row>
    <row r="79" spans="2:15" ht="24.75" customHeight="1" x14ac:dyDescent="0.2">
      <c r="B79" s="685"/>
      <c r="C79" s="682"/>
      <c r="D79" s="225"/>
      <c r="E79" s="226"/>
      <c r="F79" s="227"/>
      <c r="G79" s="228"/>
      <c r="H79" s="240"/>
      <c r="I79" s="228"/>
      <c r="J79" s="51">
        <f t="shared" si="0"/>
        <v>0</v>
      </c>
      <c r="K79" s="51">
        <f t="shared" si="5"/>
        <v>0</v>
      </c>
      <c r="L79" s="52">
        <f t="shared" ref="L79:L88" si="6">IF(RIGHT(H79,7)="5 TAHUN",J79/1200,IF(RIGHT(H79,7)="3 TAHUN",J79/720,IF(RIGHT(H79,7)="2 TAHUN",J79/480,IF(RIGHT(H79,5)="TAHUN",J79/240,IF(RIGHT(H79,7)="6 BULAN",J79/120,IF(RIGHT(H79,7)="3 BULAN",J79/60,IF(RIGHT(H79,5)="BULAN",J79/20,IF(RIGHT(H79,6)="MINGGU",J79/5,IF(RIGHT(H79,4)="HARI",J79*1,0)))))))))</f>
        <v>0</v>
      </c>
      <c r="M79" s="53">
        <f t="shared" si="3"/>
        <v>0</v>
      </c>
      <c r="N79" s="54"/>
      <c r="O79" s="55">
        <f t="shared" si="4"/>
        <v>0</v>
      </c>
    </row>
    <row r="80" spans="2:15" ht="24.75" customHeight="1" x14ac:dyDescent="0.2">
      <c r="B80" s="685"/>
      <c r="C80" s="682"/>
      <c r="D80" s="244"/>
      <c r="E80" s="226"/>
      <c r="F80" s="227"/>
      <c r="G80" s="245"/>
      <c r="H80" s="238"/>
      <c r="I80" s="245"/>
      <c r="J80" s="246">
        <f t="shared" si="0"/>
        <v>0</v>
      </c>
      <c r="K80" s="247">
        <f t="shared" si="5"/>
        <v>0</v>
      </c>
      <c r="L80" s="248">
        <f t="shared" si="6"/>
        <v>0</v>
      </c>
      <c r="M80" s="249">
        <f t="shared" si="3"/>
        <v>0</v>
      </c>
      <c r="N80" s="164"/>
      <c r="O80" s="55">
        <f t="shared" si="4"/>
        <v>0</v>
      </c>
    </row>
    <row r="81" spans="2:15" ht="24.95" customHeight="1" x14ac:dyDescent="0.2">
      <c r="B81" s="250" t="s">
        <v>170</v>
      </c>
      <c r="C81" s="251"/>
      <c r="D81" s="251"/>
      <c r="E81" s="252"/>
      <c r="F81" s="217"/>
      <c r="G81" s="66"/>
      <c r="H81" s="66"/>
      <c r="I81" s="217"/>
      <c r="J81" s="217"/>
      <c r="K81" s="217"/>
      <c r="L81" s="217"/>
      <c r="M81" s="218"/>
      <c r="N81" s="253"/>
      <c r="O81" s="68"/>
    </row>
    <row r="82" spans="2:15" ht="24.75" customHeight="1" x14ac:dyDescent="0.2">
      <c r="B82" s="685">
        <v>1</v>
      </c>
      <c r="C82" s="682" t="s">
        <v>43</v>
      </c>
      <c r="D82" s="219"/>
      <c r="E82" s="254"/>
      <c r="F82" s="221"/>
      <c r="G82" s="222"/>
      <c r="H82" s="240"/>
      <c r="I82" s="222"/>
      <c r="J82" s="224">
        <f t="shared" ref="J82:J138" si="7">I82*G82</f>
        <v>0</v>
      </c>
      <c r="K82" s="255">
        <f t="shared" ref="K82:K105" si="8">IF(RIGHT(H82,7)="5 TAHUN",J82/5,IF(RIGHT(H82,7)="3 TAHUN",J82/3,IF(RIGHT(H82,7)="2 TAHUN",J82/2,IF(RIGHT(H82,5)="TAHUN",J82*1,IF(RIGHT(H82,7)="6 BULAN",J82*2,IF(RIGHT(H82,7)="3 BULAN",J82*4,IF(RIGHT(H82,5)="BULAN",J82*12,IF(RIGHT(H82,6)="MINGGU",J82*52,IF(RIGHT(H82,4)="HARI",J82*240,0)))))))))</f>
        <v>0</v>
      </c>
      <c r="L82" s="40">
        <f t="shared" si="6"/>
        <v>0</v>
      </c>
      <c r="M82" s="41">
        <f t="shared" si="3"/>
        <v>0</v>
      </c>
      <c r="N82" s="42"/>
      <c r="O82" s="55">
        <f t="shared" si="4"/>
        <v>0</v>
      </c>
    </row>
    <row r="83" spans="2:15" ht="24.75" customHeight="1" x14ac:dyDescent="0.2">
      <c r="B83" s="685"/>
      <c r="C83" s="682"/>
      <c r="D83" s="225"/>
      <c r="E83" s="220"/>
      <c r="F83" s="239"/>
      <c r="G83" s="222"/>
      <c r="H83" s="238"/>
      <c r="I83" s="222"/>
      <c r="J83" s="224">
        <f t="shared" si="7"/>
        <v>0</v>
      </c>
      <c r="K83" s="51">
        <f t="shared" si="8"/>
        <v>0</v>
      </c>
      <c r="L83" s="52">
        <f t="shared" si="6"/>
        <v>0</v>
      </c>
      <c r="M83" s="53">
        <f t="shared" si="3"/>
        <v>0</v>
      </c>
      <c r="N83" s="54"/>
      <c r="O83" s="55">
        <f t="shared" si="4"/>
        <v>0</v>
      </c>
    </row>
    <row r="84" spans="2:15" ht="24.75" customHeight="1" x14ac:dyDescent="0.2">
      <c r="B84" s="685"/>
      <c r="C84" s="682"/>
      <c r="D84" s="225"/>
      <c r="E84" s="226"/>
      <c r="F84" s="221"/>
      <c r="G84" s="222"/>
      <c r="H84" s="238"/>
      <c r="I84" s="222"/>
      <c r="J84" s="224">
        <f t="shared" si="7"/>
        <v>0</v>
      </c>
      <c r="K84" s="51">
        <f t="shared" si="8"/>
        <v>0</v>
      </c>
      <c r="L84" s="52">
        <f t="shared" si="6"/>
        <v>0</v>
      </c>
      <c r="M84" s="53">
        <f t="shared" si="3"/>
        <v>0</v>
      </c>
      <c r="N84" s="54"/>
      <c r="O84" s="55">
        <f t="shared" si="4"/>
        <v>0</v>
      </c>
    </row>
    <row r="85" spans="2:15" ht="24.75" customHeight="1" x14ac:dyDescent="0.2">
      <c r="B85" s="686"/>
      <c r="C85" s="708"/>
      <c r="D85" s="225"/>
      <c r="E85" s="226"/>
      <c r="F85" s="227"/>
      <c r="G85" s="222"/>
      <c r="H85" s="238"/>
      <c r="I85" s="222"/>
      <c r="J85" s="224">
        <f t="shared" si="7"/>
        <v>0</v>
      </c>
      <c r="K85" s="51">
        <f t="shared" si="8"/>
        <v>0</v>
      </c>
      <c r="L85" s="52">
        <f t="shared" si="6"/>
        <v>0</v>
      </c>
      <c r="M85" s="53">
        <f t="shared" si="3"/>
        <v>0</v>
      </c>
      <c r="N85" s="54"/>
      <c r="O85" s="55">
        <f t="shared" si="4"/>
        <v>0</v>
      </c>
    </row>
    <row r="86" spans="2:15" ht="24.75" customHeight="1" x14ac:dyDescent="0.2">
      <c r="B86" s="688">
        <v>2</v>
      </c>
      <c r="C86" s="682" t="s">
        <v>44</v>
      </c>
      <c r="D86" s="219"/>
      <c r="E86" s="226"/>
      <c r="F86" s="227"/>
      <c r="G86" s="222"/>
      <c r="H86" s="238"/>
      <c r="I86" s="222"/>
      <c r="J86" s="224">
        <f t="shared" si="7"/>
        <v>0</v>
      </c>
      <c r="K86" s="51">
        <f t="shared" si="8"/>
        <v>0</v>
      </c>
      <c r="L86" s="52">
        <f t="shared" si="6"/>
        <v>0</v>
      </c>
      <c r="M86" s="53">
        <f t="shared" si="3"/>
        <v>0</v>
      </c>
      <c r="N86" s="54"/>
      <c r="O86" s="55">
        <f t="shared" si="4"/>
        <v>0</v>
      </c>
    </row>
    <row r="87" spans="2:15" ht="24.75" customHeight="1" x14ac:dyDescent="0.2">
      <c r="B87" s="685"/>
      <c r="C87" s="682"/>
      <c r="D87" s="225"/>
      <c r="E87" s="226"/>
      <c r="F87" s="227"/>
      <c r="G87" s="222"/>
      <c r="H87" s="238"/>
      <c r="I87" s="222"/>
      <c r="J87" s="224">
        <f t="shared" si="7"/>
        <v>0</v>
      </c>
      <c r="K87" s="51">
        <f t="shared" si="8"/>
        <v>0</v>
      </c>
      <c r="L87" s="52">
        <f t="shared" si="6"/>
        <v>0</v>
      </c>
      <c r="M87" s="53">
        <f t="shared" si="3"/>
        <v>0</v>
      </c>
      <c r="N87" s="54"/>
      <c r="O87" s="55">
        <f t="shared" si="4"/>
        <v>0</v>
      </c>
    </row>
    <row r="88" spans="2:15" ht="24.75" customHeight="1" x14ac:dyDescent="0.2">
      <c r="B88" s="685"/>
      <c r="C88" s="682"/>
      <c r="D88" s="225"/>
      <c r="E88" s="226"/>
      <c r="F88" s="227"/>
      <c r="G88" s="222"/>
      <c r="H88" s="238"/>
      <c r="I88" s="222"/>
      <c r="J88" s="224">
        <f t="shared" si="7"/>
        <v>0</v>
      </c>
      <c r="K88" s="51">
        <f t="shared" si="8"/>
        <v>0</v>
      </c>
      <c r="L88" s="52">
        <f t="shared" si="6"/>
        <v>0</v>
      </c>
      <c r="M88" s="53">
        <f t="shared" si="3"/>
        <v>0</v>
      </c>
      <c r="N88" s="54"/>
      <c r="O88" s="55">
        <f t="shared" si="4"/>
        <v>0</v>
      </c>
    </row>
    <row r="89" spans="2:15" ht="24.75" customHeight="1" x14ac:dyDescent="0.2">
      <c r="B89" s="686"/>
      <c r="C89" s="683"/>
      <c r="D89" s="225"/>
      <c r="E89" s="226"/>
      <c r="F89" s="227"/>
      <c r="G89" s="222"/>
      <c r="H89" s="238"/>
      <c r="I89" s="222"/>
      <c r="J89" s="224">
        <f t="shared" si="7"/>
        <v>0</v>
      </c>
      <c r="K89" s="51">
        <f t="shared" si="8"/>
        <v>0</v>
      </c>
      <c r="L89" s="52">
        <f t="shared" ref="L89:L138" si="9">IF(RIGHT(H89,7)="5 TAHUN",J89/1200,IF(RIGHT(H89,7)="3 TAHUN",J89/720,IF(RIGHT(H89,7)="2 TAHUN",J89/480,IF(RIGHT(H89,5)="TAHUN",J89/240,IF(RIGHT(H89,7)="6 BULAN",J89/120,IF(RIGHT(H89,7)="3 BULAN",J89/60,IF(RIGHT(H89,5)="BULAN",J89/20,IF(RIGHT(H89,6)="MINGGU",J89/5,IF(RIGHT(H89,4)="HARI",J89*1,0)))))))))</f>
        <v>0</v>
      </c>
      <c r="M89" s="53">
        <f t="shared" ref="M89:M138" si="10">L89/300</f>
        <v>0</v>
      </c>
      <c r="N89" s="54"/>
      <c r="O89" s="55">
        <f t="shared" ref="O89:O121" si="11">K89/72000</f>
        <v>0</v>
      </c>
    </row>
    <row r="90" spans="2:15" ht="24.75" customHeight="1" x14ac:dyDescent="0.2">
      <c r="B90" s="688">
        <v>3</v>
      </c>
      <c r="C90" s="681" t="s">
        <v>45</v>
      </c>
      <c r="D90" s="225"/>
      <c r="E90" s="226"/>
      <c r="F90" s="227"/>
      <c r="G90" s="222"/>
      <c r="H90" s="238"/>
      <c r="I90" s="222"/>
      <c r="J90" s="224">
        <f t="shared" si="7"/>
        <v>0</v>
      </c>
      <c r="K90" s="51">
        <f t="shared" si="8"/>
        <v>0</v>
      </c>
      <c r="L90" s="52">
        <f t="shared" si="9"/>
        <v>0</v>
      </c>
      <c r="M90" s="53">
        <f t="shared" si="10"/>
        <v>0</v>
      </c>
      <c r="N90" s="54"/>
      <c r="O90" s="55">
        <f t="shared" si="11"/>
        <v>0</v>
      </c>
    </row>
    <row r="91" spans="2:15" ht="24.75" customHeight="1" x14ac:dyDescent="0.2">
      <c r="B91" s="685"/>
      <c r="C91" s="682"/>
      <c r="D91" s="225"/>
      <c r="E91" s="226"/>
      <c r="F91" s="227"/>
      <c r="G91" s="222"/>
      <c r="H91" s="238"/>
      <c r="I91" s="222"/>
      <c r="J91" s="224">
        <f t="shared" si="7"/>
        <v>0</v>
      </c>
      <c r="K91" s="51">
        <f t="shared" si="8"/>
        <v>0</v>
      </c>
      <c r="L91" s="52">
        <f t="shared" si="9"/>
        <v>0</v>
      </c>
      <c r="M91" s="53">
        <f t="shared" si="10"/>
        <v>0</v>
      </c>
      <c r="N91" s="54"/>
      <c r="O91" s="55">
        <f t="shared" si="11"/>
        <v>0</v>
      </c>
    </row>
    <row r="92" spans="2:15" ht="24.75" customHeight="1" x14ac:dyDescent="0.2">
      <c r="B92" s="685"/>
      <c r="C92" s="682"/>
      <c r="D92" s="225"/>
      <c r="E92" s="226"/>
      <c r="F92" s="227"/>
      <c r="G92" s="222"/>
      <c r="H92" s="231"/>
      <c r="I92" s="222"/>
      <c r="J92" s="224">
        <f t="shared" si="7"/>
        <v>0</v>
      </c>
      <c r="K92" s="51">
        <f t="shared" si="8"/>
        <v>0</v>
      </c>
      <c r="L92" s="52">
        <f t="shared" si="9"/>
        <v>0</v>
      </c>
      <c r="M92" s="53">
        <f t="shared" si="10"/>
        <v>0</v>
      </c>
      <c r="N92" s="54"/>
      <c r="O92" s="55">
        <f t="shared" si="11"/>
        <v>0</v>
      </c>
    </row>
    <row r="93" spans="2:15" ht="24.75" customHeight="1" x14ac:dyDescent="0.2">
      <c r="B93" s="686"/>
      <c r="C93" s="683"/>
      <c r="D93" s="225"/>
      <c r="E93" s="226"/>
      <c r="F93" s="227"/>
      <c r="G93" s="222"/>
      <c r="H93" s="240"/>
      <c r="I93" s="222"/>
      <c r="J93" s="224">
        <f t="shared" si="7"/>
        <v>0</v>
      </c>
      <c r="K93" s="51">
        <f t="shared" si="8"/>
        <v>0</v>
      </c>
      <c r="L93" s="52">
        <f t="shared" si="9"/>
        <v>0</v>
      </c>
      <c r="M93" s="53">
        <f t="shared" si="10"/>
        <v>0</v>
      </c>
      <c r="N93" s="54"/>
      <c r="O93" s="55">
        <f t="shared" si="11"/>
        <v>0</v>
      </c>
    </row>
    <row r="94" spans="2:15" ht="24.75" customHeight="1" x14ac:dyDescent="0.2">
      <c r="B94" s="688">
        <v>4</v>
      </c>
      <c r="C94" s="681" t="s">
        <v>46</v>
      </c>
      <c r="D94" s="225"/>
      <c r="E94" s="226"/>
      <c r="F94" s="227"/>
      <c r="G94" s="222"/>
      <c r="H94" s="238"/>
      <c r="I94" s="222"/>
      <c r="J94" s="224">
        <v>0</v>
      </c>
      <c r="K94" s="51">
        <f t="shared" si="8"/>
        <v>0</v>
      </c>
      <c r="L94" s="52">
        <f t="shared" si="9"/>
        <v>0</v>
      </c>
      <c r="M94" s="53">
        <f t="shared" si="10"/>
        <v>0</v>
      </c>
      <c r="N94" s="54"/>
      <c r="O94" s="55">
        <f t="shared" si="11"/>
        <v>0</v>
      </c>
    </row>
    <row r="95" spans="2:15" ht="24.75" customHeight="1" x14ac:dyDescent="0.2">
      <c r="B95" s="685"/>
      <c r="C95" s="682"/>
      <c r="D95" s="225"/>
      <c r="E95" s="241"/>
      <c r="F95" s="239"/>
      <c r="G95" s="222"/>
      <c r="H95" s="238"/>
      <c r="I95" s="222"/>
      <c r="J95" s="224">
        <v>0</v>
      </c>
      <c r="K95" s="51">
        <f t="shared" si="8"/>
        <v>0</v>
      </c>
      <c r="L95" s="52">
        <f t="shared" si="9"/>
        <v>0</v>
      </c>
      <c r="M95" s="53">
        <f t="shared" si="10"/>
        <v>0</v>
      </c>
      <c r="N95" s="54"/>
      <c r="O95" s="55">
        <f t="shared" si="11"/>
        <v>0</v>
      </c>
    </row>
    <row r="96" spans="2:15" ht="24.75" customHeight="1" x14ac:dyDescent="0.2">
      <c r="B96" s="685"/>
      <c r="C96" s="682"/>
      <c r="D96" s="225"/>
      <c r="E96" s="241"/>
      <c r="F96" s="239"/>
      <c r="G96" s="222"/>
      <c r="H96" s="238"/>
      <c r="I96" s="222"/>
      <c r="J96" s="224">
        <v>0</v>
      </c>
      <c r="K96" s="51">
        <f t="shared" si="8"/>
        <v>0</v>
      </c>
      <c r="L96" s="52">
        <f t="shared" si="9"/>
        <v>0</v>
      </c>
      <c r="M96" s="53">
        <f t="shared" si="10"/>
        <v>0</v>
      </c>
      <c r="N96" s="54"/>
      <c r="O96" s="55">
        <f t="shared" si="11"/>
        <v>0</v>
      </c>
    </row>
    <row r="97" spans="2:15" ht="24.75" customHeight="1" x14ac:dyDescent="0.2">
      <c r="B97" s="686"/>
      <c r="C97" s="683"/>
      <c r="D97" s="225"/>
      <c r="E97" s="241"/>
      <c r="F97" s="239"/>
      <c r="G97" s="222"/>
      <c r="H97" s="231"/>
      <c r="I97" s="222"/>
      <c r="J97" s="224">
        <v>0</v>
      </c>
      <c r="K97" s="51">
        <f t="shared" si="8"/>
        <v>0</v>
      </c>
      <c r="L97" s="52">
        <f t="shared" si="9"/>
        <v>0</v>
      </c>
      <c r="M97" s="53">
        <f t="shared" si="10"/>
        <v>0</v>
      </c>
      <c r="N97" s="54"/>
      <c r="O97" s="55">
        <f t="shared" si="11"/>
        <v>0</v>
      </c>
    </row>
    <row r="98" spans="2:15" ht="24.75" customHeight="1" x14ac:dyDescent="0.2">
      <c r="B98" s="688">
        <v>5</v>
      </c>
      <c r="C98" s="681" t="s">
        <v>47</v>
      </c>
      <c r="D98" s="225"/>
      <c r="E98" s="241"/>
      <c r="F98" s="239"/>
      <c r="G98" s="222"/>
      <c r="H98" s="231"/>
      <c r="I98" s="222"/>
      <c r="J98" s="224">
        <v>0</v>
      </c>
      <c r="K98" s="51">
        <f t="shared" si="8"/>
        <v>0</v>
      </c>
      <c r="L98" s="52">
        <f t="shared" si="9"/>
        <v>0</v>
      </c>
      <c r="M98" s="53">
        <f t="shared" si="10"/>
        <v>0</v>
      </c>
      <c r="N98" s="54"/>
      <c r="O98" s="55">
        <f t="shared" si="11"/>
        <v>0</v>
      </c>
    </row>
    <row r="99" spans="2:15" ht="24.75" customHeight="1" x14ac:dyDescent="0.2">
      <c r="B99" s="685"/>
      <c r="C99" s="682"/>
      <c r="D99" s="225"/>
      <c r="E99" s="241"/>
      <c r="F99" s="239"/>
      <c r="G99" s="222"/>
      <c r="H99" s="240"/>
      <c r="I99" s="222"/>
      <c r="J99" s="224">
        <v>0</v>
      </c>
      <c r="K99" s="51">
        <f t="shared" si="8"/>
        <v>0</v>
      </c>
      <c r="L99" s="52">
        <f t="shared" si="9"/>
        <v>0</v>
      </c>
      <c r="M99" s="53">
        <f t="shared" si="10"/>
        <v>0</v>
      </c>
      <c r="N99" s="54"/>
      <c r="O99" s="55">
        <f t="shared" si="11"/>
        <v>0</v>
      </c>
    </row>
    <row r="100" spans="2:15" ht="24.75" customHeight="1" x14ac:dyDescent="0.2">
      <c r="B100" s="685"/>
      <c r="C100" s="682"/>
      <c r="D100" s="225"/>
      <c r="E100" s="241"/>
      <c r="F100" s="239"/>
      <c r="G100" s="222"/>
      <c r="H100" s="231"/>
      <c r="I100" s="222"/>
      <c r="J100" s="224">
        <v>0</v>
      </c>
      <c r="K100" s="51">
        <f t="shared" si="8"/>
        <v>0</v>
      </c>
      <c r="L100" s="52">
        <f t="shared" si="9"/>
        <v>0</v>
      </c>
      <c r="M100" s="53">
        <f t="shared" si="10"/>
        <v>0</v>
      </c>
      <c r="N100" s="54"/>
      <c r="O100" s="55">
        <f t="shared" si="11"/>
        <v>0</v>
      </c>
    </row>
    <row r="101" spans="2:15" ht="24.75" customHeight="1" x14ac:dyDescent="0.2">
      <c r="B101" s="686"/>
      <c r="C101" s="683"/>
      <c r="D101" s="225"/>
      <c r="E101" s="241"/>
      <c r="F101" s="221"/>
      <c r="G101" s="222"/>
      <c r="H101" s="231"/>
      <c r="I101" s="222"/>
      <c r="J101" s="224">
        <v>0</v>
      </c>
      <c r="K101" s="51">
        <f t="shared" si="8"/>
        <v>0</v>
      </c>
      <c r="L101" s="52">
        <f t="shared" si="9"/>
        <v>0</v>
      </c>
      <c r="M101" s="53">
        <f t="shared" si="10"/>
        <v>0</v>
      </c>
      <c r="N101" s="54"/>
      <c r="O101" s="55">
        <f t="shared" si="11"/>
        <v>0</v>
      </c>
    </row>
    <row r="102" spans="2:15" ht="24.75" customHeight="1" x14ac:dyDescent="0.2">
      <c r="B102" s="688">
        <v>6</v>
      </c>
      <c r="C102" s="681" t="s">
        <v>48</v>
      </c>
      <c r="D102" s="225"/>
      <c r="E102" s="241"/>
      <c r="F102" s="239"/>
      <c r="G102" s="222"/>
      <c r="H102" s="240"/>
      <c r="I102" s="222"/>
      <c r="J102" s="224">
        <f t="shared" si="7"/>
        <v>0</v>
      </c>
      <c r="K102" s="51">
        <f t="shared" si="8"/>
        <v>0</v>
      </c>
      <c r="L102" s="52">
        <f t="shared" si="9"/>
        <v>0</v>
      </c>
      <c r="M102" s="53">
        <f t="shared" si="10"/>
        <v>0</v>
      </c>
      <c r="N102" s="54"/>
      <c r="O102" s="55">
        <f t="shared" si="11"/>
        <v>0</v>
      </c>
    </row>
    <row r="103" spans="2:15" ht="24.75" customHeight="1" x14ac:dyDescent="0.2">
      <c r="B103" s="685"/>
      <c r="C103" s="682"/>
      <c r="D103" s="225"/>
      <c r="E103" s="241"/>
      <c r="F103" s="239"/>
      <c r="G103" s="222"/>
      <c r="H103" s="238"/>
      <c r="I103" s="222"/>
      <c r="J103" s="224">
        <f t="shared" si="7"/>
        <v>0</v>
      </c>
      <c r="K103" s="51">
        <f t="shared" si="8"/>
        <v>0</v>
      </c>
      <c r="L103" s="52">
        <f t="shared" si="9"/>
        <v>0</v>
      </c>
      <c r="M103" s="53">
        <f t="shared" si="10"/>
        <v>0</v>
      </c>
      <c r="N103" s="54"/>
      <c r="O103" s="55">
        <f t="shared" si="11"/>
        <v>0</v>
      </c>
    </row>
    <row r="104" spans="2:15" ht="24.75" customHeight="1" x14ac:dyDescent="0.2">
      <c r="B104" s="685"/>
      <c r="C104" s="682"/>
      <c r="D104" s="225"/>
      <c r="E104" s="241"/>
      <c r="F104" s="242"/>
      <c r="G104" s="222"/>
      <c r="H104" s="238"/>
      <c r="I104" s="222"/>
      <c r="J104" s="224">
        <f t="shared" si="7"/>
        <v>0</v>
      </c>
      <c r="K104" s="51">
        <f t="shared" si="8"/>
        <v>0</v>
      </c>
      <c r="L104" s="52">
        <f t="shared" si="9"/>
        <v>0</v>
      </c>
      <c r="M104" s="53">
        <f t="shared" si="10"/>
        <v>0</v>
      </c>
      <c r="N104" s="54"/>
      <c r="O104" s="55">
        <f t="shared" si="11"/>
        <v>0</v>
      </c>
    </row>
    <row r="105" spans="2:15" ht="24.75" customHeight="1" x14ac:dyDescent="0.2">
      <c r="B105" s="686"/>
      <c r="C105" s="683"/>
      <c r="D105" s="256"/>
      <c r="E105" s="257"/>
      <c r="F105" s="258"/>
      <c r="G105" s="222"/>
      <c r="H105" s="259"/>
      <c r="I105" s="222"/>
      <c r="J105" s="224">
        <f t="shared" si="7"/>
        <v>0</v>
      </c>
      <c r="K105" s="247">
        <f t="shared" si="8"/>
        <v>0</v>
      </c>
      <c r="L105" s="248">
        <f t="shared" si="9"/>
        <v>0</v>
      </c>
      <c r="M105" s="53">
        <f t="shared" si="10"/>
        <v>0</v>
      </c>
      <c r="N105" s="54"/>
      <c r="O105" s="55">
        <f t="shared" si="11"/>
        <v>0</v>
      </c>
    </row>
    <row r="106" spans="2:15" ht="24.95" customHeight="1" x14ac:dyDescent="0.2">
      <c r="B106" s="250" t="s">
        <v>171</v>
      </c>
      <c r="C106" s="251"/>
      <c r="D106" s="251"/>
      <c r="E106" s="66"/>
      <c r="F106" s="66"/>
      <c r="G106" s="66"/>
      <c r="H106" s="66"/>
      <c r="I106" s="66"/>
      <c r="J106" s="66"/>
      <c r="K106" s="66"/>
      <c r="L106" s="66"/>
      <c r="M106" s="67"/>
      <c r="N106" s="68"/>
      <c r="O106" s="68"/>
    </row>
    <row r="107" spans="2:15" ht="24.75" customHeight="1" x14ac:dyDescent="0.2">
      <c r="B107" s="684">
        <v>1</v>
      </c>
      <c r="C107" s="698" t="s">
        <v>39</v>
      </c>
      <c r="D107" s="260"/>
      <c r="E107" s="254"/>
      <c r="F107" s="221"/>
      <c r="G107" s="261"/>
      <c r="H107" s="236"/>
      <c r="I107" s="261"/>
      <c r="J107" s="255">
        <f t="shared" ref="J107:J121" si="12">I107*G107</f>
        <v>0</v>
      </c>
      <c r="K107" s="74">
        <f t="shared" ref="K107:K121" si="13">IF(RIGHT(H107,7)="5 TAHUN",J107/5,IF(RIGHT(H107,7)="3 TAHUN",J107/3,IF(RIGHT(H107,7)="2 TAHUN",J107/2,IF(RIGHT(H107,5)="TAHUN",J107*1,IF(RIGHT(H107,7)="6 BULAN",J107*2,IF(RIGHT(H107,7)="3 BULAN",J107*4,IF(RIGHT(H107,5)="BULAN",J107*12,IF(RIGHT(H107,6)="MINGGU",J107*52,IF(RIGHT(H107,4)="HARI",J107*240,0)))))))))</f>
        <v>0</v>
      </c>
      <c r="L107" s="40">
        <f t="shared" si="9"/>
        <v>0</v>
      </c>
      <c r="M107" s="53">
        <f t="shared" si="10"/>
        <v>0</v>
      </c>
      <c r="N107" s="54"/>
      <c r="O107" s="55">
        <f t="shared" si="11"/>
        <v>0</v>
      </c>
    </row>
    <row r="108" spans="2:15" ht="24.75" customHeight="1" x14ac:dyDescent="0.2">
      <c r="B108" s="685"/>
      <c r="C108" s="682"/>
      <c r="D108" s="225"/>
      <c r="E108" s="220"/>
      <c r="F108" s="239"/>
      <c r="G108" s="222"/>
      <c r="H108" s="229"/>
      <c r="I108" s="222"/>
      <c r="J108" s="224">
        <f t="shared" si="12"/>
        <v>0</v>
      </c>
      <c r="K108" s="77">
        <f t="shared" si="13"/>
        <v>0</v>
      </c>
      <c r="L108" s="52">
        <f t="shared" si="9"/>
        <v>0</v>
      </c>
      <c r="M108" s="53">
        <f t="shared" si="10"/>
        <v>0</v>
      </c>
      <c r="N108" s="54"/>
      <c r="O108" s="55">
        <f t="shared" si="11"/>
        <v>0</v>
      </c>
    </row>
    <row r="109" spans="2:15" ht="24.75" customHeight="1" x14ac:dyDescent="0.2">
      <c r="B109" s="685"/>
      <c r="C109" s="682"/>
      <c r="D109" s="225"/>
      <c r="E109" s="226"/>
      <c r="F109" s="221"/>
      <c r="G109" s="222"/>
      <c r="H109" s="229"/>
      <c r="I109" s="222"/>
      <c r="J109" s="224">
        <f t="shared" si="12"/>
        <v>0</v>
      </c>
      <c r="K109" s="77">
        <f t="shared" si="13"/>
        <v>0</v>
      </c>
      <c r="L109" s="52">
        <f t="shared" si="9"/>
        <v>0</v>
      </c>
      <c r="M109" s="53">
        <f t="shared" si="10"/>
        <v>0</v>
      </c>
      <c r="N109" s="54"/>
      <c r="O109" s="55">
        <f t="shared" si="11"/>
        <v>0</v>
      </c>
    </row>
    <row r="110" spans="2:15" ht="24.75" customHeight="1" x14ac:dyDescent="0.2">
      <c r="B110" s="685"/>
      <c r="C110" s="682"/>
      <c r="D110" s="225"/>
      <c r="E110" s="226"/>
      <c r="F110" s="227"/>
      <c r="G110" s="222"/>
      <c r="H110" s="229"/>
      <c r="I110" s="222"/>
      <c r="J110" s="224">
        <f t="shared" si="12"/>
        <v>0</v>
      </c>
      <c r="K110" s="77">
        <f t="shared" si="13"/>
        <v>0</v>
      </c>
      <c r="L110" s="52">
        <f t="shared" si="9"/>
        <v>0</v>
      </c>
      <c r="M110" s="53">
        <f t="shared" si="10"/>
        <v>0</v>
      </c>
      <c r="N110" s="54"/>
      <c r="O110" s="55">
        <f t="shared" si="11"/>
        <v>0</v>
      </c>
    </row>
    <row r="111" spans="2:15" ht="24.75" customHeight="1" x14ac:dyDescent="0.2">
      <c r="B111" s="686"/>
      <c r="C111" s="683"/>
      <c r="D111" s="225"/>
      <c r="E111" s="241"/>
      <c r="F111" s="227"/>
      <c r="G111" s="222"/>
      <c r="H111" s="229"/>
      <c r="I111" s="222"/>
      <c r="J111" s="224">
        <f t="shared" si="12"/>
        <v>0</v>
      </c>
      <c r="K111" s="77">
        <f t="shared" si="13"/>
        <v>0</v>
      </c>
      <c r="L111" s="52">
        <f t="shared" si="9"/>
        <v>0</v>
      </c>
      <c r="M111" s="53">
        <f t="shared" si="10"/>
        <v>0</v>
      </c>
      <c r="N111" s="54"/>
      <c r="O111" s="55">
        <f t="shared" si="11"/>
        <v>0</v>
      </c>
    </row>
    <row r="112" spans="2:15" ht="24.75" customHeight="1" x14ac:dyDescent="0.2">
      <c r="B112" s="688">
        <v>2</v>
      </c>
      <c r="C112" s="681"/>
      <c r="D112" s="219"/>
      <c r="E112" s="220"/>
      <c r="F112" s="239"/>
      <c r="G112" s="222"/>
      <c r="H112" s="229"/>
      <c r="I112" s="222"/>
      <c r="J112" s="224">
        <f t="shared" si="12"/>
        <v>0</v>
      </c>
      <c r="K112" s="77">
        <f t="shared" si="13"/>
        <v>0</v>
      </c>
      <c r="L112" s="52">
        <f t="shared" si="9"/>
        <v>0</v>
      </c>
      <c r="M112" s="53">
        <f t="shared" si="10"/>
        <v>0</v>
      </c>
      <c r="N112" s="54"/>
      <c r="O112" s="55">
        <f t="shared" si="11"/>
        <v>0</v>
      </c>
    </row>
    <row r="113" spans="2:15" ht="24.75" customHeight="1" x14ac:dyDescent="0.2">
      <c r="B113" s="685"/>
      <c r="C113" s="682"/>
      <c r="D113" s="225"/>
      <c r="E113" s="226"/>
      <c r="F113" s="221"/>
      <c r="G113" s="222"/>
      <c r="H113" s="229"/>
      <c r="I113" s="222"/>
      <c r="J113" s="224">
        <f t="shared" si="12"/>
        <v>0</v>
      </c>
      <c r="K113" s="77">
        <f t="shared" si="13"/>
        <v>0</v>
      </c>
      <c r="L113" s="52">
        <f t="shared" si="9"/>
        <v>0</v>
      </c>
      <c r="M113" s="53">
        <f t="shared" si="10"/>
        <v>0</v>
      </c>
      <c r="N113" s="54"/>
      <c r="O113" s="55">
        <f t="shared" si="11"/>
        <v>0</v>
      </c>
    </row>
    <row r="114" spans="2:15" ht="24.75" customHeight="1" x14ac:dyDescent="0.2">
      <c r="B114" s="685"/>
      <c r="C114" s="682"/>
      <c r="D114" s="225"/>
      <c r="E114" s="226"/>
      <c r="F114" s="227"/>
      <c r="G114" s="222"/>
      <c r="H114" s="262"/>
      <c r="I114" s="222"/>
      <c r="J114" s="224">
        <f t="shared" si="12"/>
        <v>0</v>
      </c>
      <c r="K114" s="77">
        <f t="shared" si="13"/>
        <v>0</v>
      </c>
      <c r="L114" s="52">
        <f t="shared" si="9"/>
        <v>0</v>
      </c>
      <c r="M114" s="53">
        <f t="shared" si="10"/>
        <v>0</v>
      </c>
      <c r="N114" s="54"/>
      <c r="O114" s="55">
        <f t="shared" si="11"/>
        <v>0</v>
      </c>
    </row>
    <row r="115" spans="2:15" ht="24.75" customHeight="1" x14ac:dyDescent="0.2">
      <c r="B115" s="685"/>
      <c r="C115" s="682"/>
      <c r="D115" s="225"/>
      <c r="E115" s="226"/>
      <c r="F115" s="227"/>
      <c r="G115" s="222"/>
      <c r="H115" s="223"/>
      <c r="I115" s="222"/>
      <c r="J115" s="224">
        <f t="shared" si="12"/>
        <v>0</v>
      </c>
      <c r="K115" s="77">
        <f t="shared" si="13"/>
        <v>0</v>
      </c>
      <c r="L115" s="52">
        <f t="shared" si="9"/>
        <v>0</v>
      </c>
      <c r="M115" s="53">
        <f t="shared" si="10"/>
        <v>0</v>
      </c>
      <c r="N115" s="54"/>
      <c r="O115" s="55">
        <f t="shared" si="11"/>
        <v>0</v>
      </c>
    </row>
    <row r="116" spans="2:15" ht="24.75" customHeight="1" x14ac:dyDescent="0.2">
      <c r="B116" s="686"/>
      <c r="C116" s="683"/>
      <c r="D116" s="225"/>
      <c r="E116" s="226"/>
      <c r="F116" s="227"/>
      <c r="G116" s="222"/>
      <c r="H116" s="229"/>
      <c r="I116" s="222"/>
      <c r="J116" s="224">
        <f t="shared" si="12"/>
        <v>0</v>
      </c>
      <c r="K116" s="77">
        <f t="shared" si="13"/>
        <v>0</v>
      </c>
      <c r="L116" s="52">
        <f t="shared" si="9"/>
        <v>0</v>
      </c>
      <c r="M116" s="53">
        <f t="shared" si="10"/>
        <v>0</v>
      </c>
      <c r="N116" s="54"/>
      <c r="O116" s="55">
        <f t="shared" si="11"/>
        <v>0</v>
      </c>
    </row>
    <row r="117" spans="2:15" ht="24.75" customHeight="1" x14ac:dyDescent="0.2">
      <c r="B117" s="688">
        <v>3</v>
      </c>
      <c r="C117" s="681"/>
      <c r="D117" s="225"/>
      <c r="E117" s="226"/>
      <c r="F117" s="227"/>
      <c r="G117" s="222"/>
      <c r="H117" s="229"/>
      <c r="I117" s="222"/>
      <c r="J117" s="224">
        <f t="shared" si="12"/>
        <v>0</v>
      </c>
      <c r="K117" s="77">
        <f t="shared" si="13"/>
        <v>0</v>
      </c>
      <c r="L117" s="52">
        <f t="shared" si="9"/>
        <v>0</v>
      </c>
      <c r="M117" s="53">
        <f t="shared" si="10"/>
        <v>0</v>
      </c>
      <c r="N117" s="54"/>
      <c r="O117" s="55">
        <f t="shared" si="11"/>
        <v>0</v>
      </c>
    </row>
    <row r="118" spans="2:15" ht="24.75" customHeight="1" x14ac:dyDescent="0.2">
      <c r="B118" s="685"/>
      <c r="C118" s="682"/>
      <c r="D118" s="225"/>
      <c r="E118" s="226"/>
      <c r="F118" s="239"/>
      <c r="G118" s="222"/>
      <c r="H118" s="262"/>
      <c r="I118" s="222"/>
      <c r="J118" s="224">
        <f t="shared" si="12"/>
        <v>0</v>
      </c>
      <c r="K118" s="77">
        <f t="shared" si="13"/>
        <v>0</v>
      </c>
      <c r="L118" s="52">
        <f t="shared" si="9"/>
        <v>0</v>
      </c>
      <c r="M118" s="53">
        <f t="shared" si="10"/>
        <v>0</v>
      </c>
      <c r="N118" s="54"/>
      <c r="O118" s="55">
        <f t="shared" si="11"/>
        <v>0</v>
      </c>
    </row>
    <row r="119" spans="2:15" ht="24.75" customHeight="1" x14ac:dyDescent="0.2">
      <c r="B119" s="685"/>
      <c r="C119" s="682"/>
      <c r="D119" s="225"/>
      <c r="E119" s="226"/>
      <c r="F119" s="239"/>
      <c r="G119" s="222"/>
      <c r="H119" s="223"/>
      <c r="I119" s="222"/>
      <c r="J119" s="224">
        <f t="shared" si="12"/>
        <v>0</v>
      </c>
      <c r="K119" s="77">
        <f t="shared" si="13"/>
        <v>0</v>
      </c>
      <c r="L119" s="52">
        <f t="shared" si="9"/>
        <v>0</v>
      </c>
      <c r="M119" s="53">
        <f t="shared" si="10"/>
        <v>0</v>
      </c>
      <c r="N119" s="54"/>
      <c r="O119" s="55">
        <f t="shared" si="11"/>
        <v>0</v>
      </c>
    </row>
    <row r="120" spans="2:15" ht="24.75" customHeight="1" x14ac:dyDescent="0.2">
      <c r="B120" s="685"/>
      <c r="C120" s="682"/>
      <c r="D120" s="225"/>
      <c r="E120" s="226"/>
      <c r="F120" s="221"/>
      <c r="G120" s="222"/>
      <c r="H120" s="262"/>
      <c r="I120" s="222"/>
      <c r="J120" s="224">
        <f t="shared" si="12"/>
        <v>0</v>
      </c>
      <c r="K120" s="77">
        <f t="shared" si="13"/>
        <v>0</v>
      </c>
      <c r="L120" s="52">
        <f t="shared" si="9"/>
        <v>0</v>
      </c>
      <c r="M120" s="53">
        <f t="shared" si="10"/>
        <v>0</v>
      </c>
      <c r="N120" s="54"/>
      <c r="O120" s="55">
        <f t="shared" si="11"/>
        <v>0</v>
      </c>
    </row>
    <row r="121" spans="2:15" ht="24.75" customHeight="1" x14ac:dyDescent="0.2">
      <c r="B121" s="686"/>
      <c r="C121" s="683"/>
      <c r="D121" s="256"/>
      <c r="E121" s="263"/>
      <c r="F121" s="264"/>
      <c r="G121" s="222"/>
      <c r="H121" s="265"/>
      <c r="I121" s="222"/>
      <c r="J121" s="224">
        <f t="shared" si="12"/>
        <v>0</v>
      </c>
      <c r="K121" s="110">
        <f t="shared" si="13"/>
        <v>0</v>
      </c>
      <c r="L121" s="248">
        <f t="shared" si="9"/>
        <v>0</v>
      </c>
      <c r="M121" s="53">
        <f t="shared" si="10"/>
        <v>0</v>
      </c>
      <c r="N121" s="54"/>
      <c r="O121" s="55">
        <f t="shared" si="11"/>
        <v>0</v>
      </c>
    </row>
    <row r="122" spans="2:15" ht="24.95" customHeight="1" x14ac:dyDescent="0.2">
      <c r="B122" s="250" t="s">
        <v>200</v>
      </c>
      <c r="C122" s="251"/>
      <c r="D122" s="251"/>
      <c r="E122" s="66"/>
      <c r="F122" s="66"/>
      <c r="G122" s="66"/>
      <c r="H122" s="66"/>
      <c r="I122" s="66"/>
      <c r="J122" s="66"/>
      <c r="K122" s="66"/>
      <c r="L122" s="66"/>
      <c r="M122" s="67"/>
      <c r="N122" s="68"/>
      <c r="O122" s="68"/>
    </row>
    <row r="123" spans="2:15" ht="36.75" customHeight="1" x14ac:dyDescent="0.2">
      <c r="B123" s="266">
        <v>1</v>
      </c>
      <c r="C123" s="267" t="s">
        <v>40</v>
      </c>
      <c r="D123" s="260"/>
      <c r="E123" s="234" t="s">
        <v>36</v>
      </c>
      <c r="F123" s="268" t="s">
        <v>41</v>
      </c>
      <c r="G123" s="269">
        <v>1</v>
      </c>
      <c r="H123" s="236" t="s">
        <v>5</v>
      </c>
      <c r="I123" s="261">
        <v>120</v>
      </c>
      <c r="J123" s="255">
        <f t="shared" si="7"/>
        <v>120</v>
      </c>
      <c r="K123" s="255">
        <f>IF(RIGHT(H123,7)="5 TAHUN",J123/5,IF(RIGHT(H123,7)="3 TAHUN",J123/3,IF(RIGHT(H123,7)="2 TAHUN",J123/2,IF(RIGHT(H123,5)="TAHUN",J123*1,IF(RIGHT(H123,7)="6 BULAN",J123*2,IF(RIGHT(H123,7)="3 BULAN",J123*4,IF(RIGHT(H123,5)="BULAN",J123*12,IF(RIGHT(H123,6)="MINGGU",J123*52,IF(RIGHT(H123,4)="HARI",J123*240,0)))))))))</f>
        <v>1440</v>
      </c>
      <c r="L123" s="270">
        <f t="shared" si="9"/>
        <v>6</v>
      </c>
      <c r="M123" s="53">
        <f t="shared" si="10"/>
        <v>0.02</v>
      </c>
      <c r="N123" s="54"/>
      <c r="O123" s="55">
        <f t="shared" ref="O123:O138" si="14">K123/72000</f>
        <v>0.02</v>
      </c>
    </row>
    <row r="124" spans="2:15" ht="32.25" customHeight="1" x14ac:dyDescent="0.2">
      <c r="B124" s="271">
        <f>B123+1</f>
        <v>2</v>
      </c>
      <c r="C124" s="272" t="s">
        <v>42</v>
      </c>
      <c r="D124" s="219"/>
      <c r="E124" s="241"/>
      <c r="F124" s="227"/>
      <c r="G124" s="222">
        <v>4</v>
      </c>
      <c r="H124" s="229" t="s">
        <v>49</v>
      </c>
      <c r="I124" s="222"/>
      <c r="J124" s="224">
        <f t="shared" si="7"/>
        <v>0</v>
      </c>
      <c r="K124" s="51">
        <f>IF(RIGHT(H124,7)="5 TAHUN",J124/5,IF(RIGHT(H124,7)="3 TAHUN",J124/3,IF(RIGHT(H124,7)="2 TAHUN",J124/2,IF(RIGHT(H124,5)="TAHUN",J124*1,IF(RIGHT(H124,7)="6 BULAN",J124*2,IF(RIGHT(H124,7)="3 BULAN",J124*4,IF(RIGHT(H124,5)="BULAN",J124*12,IF(RIGHT(H124,6)="MINGGU",J124*52,IF(RIGHT(H124,4)="HARI",J124*240,0)))))))))</f>
        <v>0</v>
      </c>
      <c r="L124" s="78">
        <f t="shared" si="9"/>
        <v>0</v>
      </c>
      <c r="M124" s="53">
        <f t="shared" si="10"/>
        <v>0</v>
      </c>
      <c r="N124" s="54"/>
      <c r="O124" s="55">
        <f t="shared" si="14"/>
        <v>0</v>
      </c>
    </row>
    <row r="125" spans="2:15" ht="24.75" customHeight="1" x14ac:dyDescent="0.2">
      <c r="B125" s="271">
        <f t="shared" ref="B125:B127" si="15">B124+1</f>
        <v>3</v>
      </c>
      <c r="C125" s="219"/>
      <c r="D125" s="273"/>
      <c r="E125" s="220"/>
      <c r="F125" s="227"/>
      <c r="G125" s="222"/>
      <c r="H125" s="229"/>
      <c r="I125" s="222"/>
      <c r="J125" s="224">
        <f t="shared" si="7"/>
        <v>0</v>
      </c>
      <c r="K125" s="51">
        <f>IF(RIGHT(H125,7)="5 TAHUN",J125/5,IF(RIGHT(H125,7)="3 TAHUN",J125/3,IF(RIGHT(H125,7)="2 TAHUN",J125/2,IF(RIGHT(H125,5)="TAHUN",J125*1,IF(RIGHT(H125,7)="6 BULAN",J125*2,IF(RIGHT(H125,7)="3 BULAN",J125*4,IF(RIGHT(H125,5)="BULAN",J125*12,IF(RIGHT(H125,6)="MINGGU",J125*52,IF(RIGHT(H125,4)="HARI",J125*240,0)))))))))</f>
        <v>0</v>
      </c>
      <c r="L125" s="78">
        <f t="shared" si="9"/>
        <v>0</v>
      </c>
      <c r="M125" s="53">
        <f t="shared" si="10"/>
        <v>0</v>
      </c>
      <c r="N125" s="54"/>
      <c r="O125" s="55">
        <f t="shared" si="14"/>
        <v>0</v>
      </c>
    </row>
    <row r="126" spans="2:15" ht="24.75" customHeight="1" x14ac:dyDescent="0.2">
      <c r="B126" s="271">
        <f t="shared" si="15"/>
        <v>4</v>
      </c>
      <c r="C126" s="219"/>
      <c r="D126" s="273"/>
      <c r="E126" s="226"/>
      <c r="F126" s="227"/>
      <c r="G126" s="222"/>
      <c r="H126" s="229"/>
      <c r="I126" s="222"/>
      <c r="J126" s="224">
        <f t="shared" si="7"/>
        <v>0</v>
      </c>
      <c r="K126" s="51">
        <f>IF(RIGHT(H126,7)="5 TAHUN",J126/5,IF(RIGHT(H126,7)="3 TAHUN",J126/3,IF(RIGHT(H126,7)="2 TAHUN",J126/2,IF(RIGHT(H126,5)="TAHUN",J126*1,IF(RIGHT(H126,7)="6 BULAN",J126*2,IF(RIGHT(H126,7)="3 BULAN",J126*4,IF(RIGHT(H126,5)="BULAN",J126*12,IF(RIGHT(H126,6)="MINGGU",J126*52,IF(RIGHT(H126,4)="HARI",J126*240,0)))))))))</f>
        <v>0</v>
      </c>
      <c r="L126" s="78">
        <f t="shared" si="9"/>
        <v>0</v>
      </c>
      <c r="M126" s="53">
        <f t="shared" si="10"/>
        <v>0</v>
      </c>
      <c r="N126" s="54"/>
      <c r="O126" s="55">
        <f t="shared" si="14"/>
        <v>0</v>
      </c>
    </row>
    <row r="127" spans="2:15" ht="24.75" customHeight="1" x14ac:dyDescent="0.2">
      <c r="B127" s="271">
        <f t="shared" si="15"/>
        <v>5</v>
      </c>
      <c r="C127" s="274"/>
      <c r="D127" s="273"/>
      <c r="E127" s="263"/>
      <c r="F127" s="264"/>
      <c r="G127" s="222"/>
      <c r="H127" s="275"/>
      <c r="I127" s="222"/>
      <c r="J127" s="224">
        <f t="shared" si="7"/>
        <v>0</v>
      </c>
      <c r="K127" s="247">
        <f>IF(RIGHT(H127,7)="5 TAHUN",J127/5,IF(RIGHT(H127,7)="3 TAHUN",J127/3,IF(RIGHT(H127,7)="2 TAHUN",J127/2,IF(RIGHT(H127,5)="TAHUN",J127*1,IF(RIGHT(H127,7)="6 BULAN",J127*2,IF(RIGHT(H127,7)="3 BULAN",J127*4,IF(RIGHT(H127,5)="BULAN",J127*12,IF(RIGHT(H127,6)="MINGGU",J127*52,IF(RIGHT(H127,4)="HARI",J127*240,0)))))))))</f>
        <v>0</v>
      </c>
      <c r="L127" s="276">
        <f t="shared" si="9"/>
        <v>0</v>
      </c>
      <c r="M127" s="53">
        <f t="shared" si="10"/>
        <v>0</v>
      </c>
      <c r="N127" s="54"/>
      <c r="O127" s="55">
        <f t="shared" si="14"/>
        <v>0</v>
      </c>
    </row>
    <row r="128" spans="2:15" ht="24.95" customHeight="1" x14ac:dyDescent="0.2">
      <c r="B128" s="277" t="s">
        <v>172</v>
      </c>
      <c r="C128" s="278"/>
      <c r="D128" s="278"/>
      <c r="E128" s="94"/>
      <c r="F128" s="94"/>
      <c r="G128" s="94"/>
      <c r="H128" s="94"/>
      <c r="I128" s="94"/>
      <c r="J128" s="94"/>
      <c r="K128" s="94"/>
      <c r="L128" s="94"/>
      <c r="M128" s="95"/>
      <c r="N128" s="68"/>
      <c r="O128" s="68"/>
    </row>
    <row r="129" spans="2:15" ht="24.75" customHeight="1" x14ac:dyDescent="0.2">
      <c r="B129" s="266">
        <v>1</v>
      </c>
      <c r="C129" s="279" t="s">
        <v>6</v>
      </c>
      <c r="D129" s="280"/>
      <c r="E129" s="261" t="s">
        <v>0</v>
      </c>
      <c r="F129" s="74"/>
      <c r="G129" s="261">
        <v>2</v>
      </c>
      <c r="H129" s="236" t="s">
        <v>4</v>
      </c>
      <c r="I129" s="261">
        <v>15</v>
      </c>
      <c r="J129" s="255">
        <f t="shared" si="7"/>
        <v>30</v>
      </c>
      <c r="K129" s="74">
        <f t="shared" ref="K129:K138" si="16">IF(RIGHT(H129,7)="5 TAHUN",J129/5,IF(RIGHT(H129,7)="3 TAHUN",J129/3,IF(RIGHT(H129,7)="2 TAHUN",J129/2,IF(RIGHT(H129,5)="TAHUN",J129*1,IF(RIGHT(H129,7)="6 BULAN",J129*2,IF(RIGHT(H129,7)="3 BULAN",J129*4,IF(RIGHT(H129,5)="BULAN",J129*12,IF(RIGHT(H129,6)="MINGGU",J129*52,IF(RIGHT(H129,4)="HARI",J129*240,0)))))))))</f>
        <v>7200</v>
      </c>
      <c r="L129" s="40">
        <f t="shared" si="9"/>
        <v>30</v>
      </c>
      <c r="M129" s="53">
        <f t="shared" si="10"/>
        <v>0.1</v>
      </c>
      <c r="N129" s="54"/>
      <c r="O129" s="55">
        <f t="shared" si="14"/>
        <v>0.1</v>
      </c>
    </row>
    <row r="130" spans="2:15" ht="24.75" customHeight="1" x14ac:dyDescent="0.2">
      <c r="B130" s="281">
        <v>2</v>
      </c>
      <c r="C130" s="282" t="s">
        <v>7</v>
      </c>
      <c r="D130" s="283"/>
      <c r="E130" s="228" t="s">
        <v>0</v>
      </c>
      <c r="F130" s="77"/>
      <c r="G130" s="228">
        <v>4</v>
      </c>
      <c r="H130" s="262" t="s">
        <v>4</v>
      </c>
      <c r="I130" s="228">
        <v>5</v>
      </c>
      <c r="J130" s="51">
        <f t="shared" si="7"/>
        <v>20</v>
      </c>
      <c r="K130" s="77">
        <f t="shared" si="16"/>
        <v>4800</v>
      </c>
      <c r="L130" s="52">
        <f t="shared" si="9"/>
        <v>20</v>
      </c>
      <c r="M130" s="53">
        <f t="shared" si="10"/>
        <v>6.6666666666666666E-2</v>
      </c>
      <c r="N130" s="54"/>
      <c r="O130" s="55">
        <f t="shared" si="14"/>
        <v>6.6666666666666666E-2</v>
      </c>
    </row>
    <row r="131" spans="2:15" ht="24.75" customHeight="1" x14ac:dyDescent="0.2">
      <c r="B131" s="281">
        <v>3</v>
      </c>
      <c r="C131" s="282" t="s">
        <v>8</v>
      </c>
      <c r="D131" s="283"/>
      <c r="E131" s="228" t="s">
        <v>0</v>
      </c>
      <c r="F131" s="77"/>
      <c r="G131" s="228">
        <v>0</v>
      </c>
      <c r="H131" s="223" t="s">
        <v>4</v>
      </c>
      <c r="I131" s="228">
        <v>0</v>
      </c>
      <c r="J131" s="51">
        <f t="shared" si="7"/>
        <v>0</v>
      </c>
      <c r="K131" s="77">
        <f t="shared" si="16"/>
        <v>0</v>
      </c>
      <c r="L131" s="52">
        <f t="shared" si="9"/>
        <v>0</v>
      </c>
      <c r="M131" s="53">
        <f t="shared" si="10"/>
        <v>0</v>
      </c>
      <c r="N131" s="54"/>
      <c r="O131" s="55">
        <f t="shared" si="14"/>
        <v>0</v>
      </c>
    </row>
    <row r="132" spans="2:15" ht="24.75" customHeight="1" x14ac:dyDescent="0.2">
      <c r="B132" s="281">
        <v>4</v>
      </c>
      <c r="C132" s="282" t="s">
        <v>16</v>
      </c>
      <c r="D132" s="283"/>
      <c r="E132" s="228" t="s">
        <v>0</v>
      </c>
      <c r="F132" s="77"/>
      <c r="G132" s="228">
        <v>4</v>
      </c>
      <c r="H132" s="229" t="s">
        <v>4</v>
      </c>
      <c r="I132" s="228">
        <v>10</v>
      </c>
      <c r="J132" s="51">
        <f t="shared" si="7"/>
        <v>40</v>
      </c>
      <c r="K132" s="77">
        <f t="shared" si="16"/>
        <v>9600</v>
      </c>
      <c r="L132" s="52">
        <f t="shared" si="9"/>
        <v>40</v>
      </c>
      <c r="M132" s="53">
        <f t="shared" si="10"/>
        <v>0.13333333333333333</v>
      </c>
      <c r="N132" s="54"/>
      <c r="O132" s="55">
        <f t="shared" si="14"/>
        <v>0.13333333333333333</v>
      </c>
    </row>
    <row r="133" spans="2:15" ht="24.75" customHeight="1" x14ac:dyDescent="0.2">
      <c r="B133" s="281">
        <v>5</v>
      </c>
      <c r="C133" s="282" t="s">
        <v>9</v>
      </c>
      <c r="D133" s="283"/>
      <c r="E133" s="228" t="s">
        <v>0</v>
      </c>
      <c r="F133" s="77"/>
      <c r="G133" s="228">
        <v>4</v>
      </c>
      <c r="H133" s="229" t="s">
        <v>4</v>
      </c>
      <c r="I133" s="228">
        <v>5</v>
      </c>
      <c r="J133" s="51">
        <f t="shared" si="7"/>
        <v>20</v>
      </c>
      <c r="K133" s="77">
        <f t="shared" si="16"/>
        <v>4800</v>
      </c>
      <c r="L133" s="52">
        <f t="shared" si="9"/>
        <v>20</v>
      </c>
      <c r="M133" s="53">
        <f t="shared" si="10"/>
        <v>6.6666666666666666E-2</v>
      </c>
      <c r="N133" s="54"/>
      <c r="O133" s="55">
        <f t="shared" si="14"/>
        <v>6.6666666666666666E-2</v>
      </c>
    </row>
    <row r="134" spans="2:15" ht="24.75" customHeight="1" x14ac:dyDescent="0.2">
      <c r="B134" s="281">
        <v>6</v>
      </c>
      <c r="C134" s="282" t="s">
        <v>10</v>
      </c>
      <c r="D134" s="283"/>
      <c r="E134" s="228" t="s">
        <v>0</v>
      </c>
      <c r="F134" s="77"/>
      <c r="G134" s="228">
        <v>1</v>
      </c>
      <c r="H134" s="229" t="s">
        <v>4</v>
      </c>
      <c r="I134" s="228">
        <v>10</v>
      </c>
      <c r="J134" s="51">
        <f t="shared" si="7"/>
        <v>10</v>
      </c>
      <c r="K134" s="77">
        <f t="shared" si="16"/>
        <v>2400</v>
      </c>
      <c r="L134" s="52">
        <f t="shared" si="9"/>
        <v>10</v>
      </c>
      <c r="M134" s="53">
        <f t="shared" si="10"/>
        <v>3.3333333333333333E-2</v>
      </c>
      <c r="N134" s="54"/>
      <c r="O134" s="55">
        <f t="shared" si="14"/>
        <v>3.3333333333333333E-2</v>
      </c>
    </row>
    <row r="135" spans="2:15" ht="24.75" customHeight="1" x14ac:dyDescent="0.2">
      <c r="B135" s="281">
        <v>7</v>
      </c>
      <c r="C135" s="282" t="s">
        <v>17</v>
      </c>
      <c r="D135" s="283"/>
      <c r="E135" s="228" t="s">
        <v>0</v>
      </c>
      <c r="F135" s="77"/>
      <c r="G135" s="228">
        <v>4</v>
      </c>
      <c r="H135" s="229" t="s">
        <v>4</v>
      </c>
      <c r="I135" s="228">
        <v>10</v>
      </c>
      <c r="J135" s="51">
        <f t="shared" si="7"/>
        <v>40</v>
      </c>
      <c r="K135" s="77">
        <f t="shared" si="16"/>
        <v>9600</v>
      </c>
      <c r="L135" s="52">
        <f t="shared" si="9"/>
        <v>40</v>
      </c>
      <c r="M135" s="53">
        <f t="shared" si="10"/>
        <v>0.13333333333333333</v>
      </c>
      <c r="N135" s="54"/>
      <c r="O135" s="55">
        <f t="shared" si="14"/>
        <v>0.13333333333333333</v>
      </c>
    </row>
    <row r="136" spans="2:15" ht="24.75" customHeight="1" x14ac:dyDescent="0.2">
      <c r="B136" s="281">
        <v>8</v>
      </c>
      <c r="C136" s="282" t="s">
        <v>11</v>
      </c>
      <c r="D136" s="283"/>
      <c r="E136" s="228" t="s">
        <v>0</v>
      </c>
      <c r="F136" s="77"/>
      <c r="G136" s="228">
        <v>3</v>
      </c>
      <c r="H136" s="229" t="s">
        <v>54</v>
      </c>
      <c r="I136" s="228">
        <v>60</v>
      </c>
      <c r="J136" s="51">
        <f t="shared" si="7"/>
        <v>180</v>
      </c>
      <c r="K136" s="77">
        <f t="shared" si="16"/>
        <v>9360</v>
      </c>
      <c r="L136" s="52">
        <f t="shared" si="9"/>
        <v>36</v>
      </c>
      <c r="M136" s="53">
        <f t="shared" si="10"/>
        <v>0.12</v>
      </c>
      <c r="N136" s="54"/>
      <c r="O136" s="55">
        <f t="shared" si="14"/>
        <v>0.13</v>
      </c>
    </row>
    <row r="137" spans="2:15" ht="24.75" customHeight="1" x14ac:dyDescent="0.2">
      <c r="B137" s="281">
        <v>9</v>
      </c>
      <c r="C137" s="282" t="s">
        <v>12</v>
      </c>
      <c r="D137" s="283"/>
      <c r="E137" s="228" t="s">
        <v>0</v>
      </c>
      <c r="F137" s="77"/>
      <c r="G137" s="228">
        <v>1</v>
      </c>
      <c r="H137" s="229" t="s">
        <v>4</v>
      </c>
      <c r="I137" s="228">
        <v>30</v>
      </c>
      <c r="J137" s="51">
        <f t="shared" si="7"/>
        <v>30</v>
      </c>
      <c r="K137" s="77">
        <f t="shared" si="16"/>
        <v>7200</v>
      </c>
      <c r="L137" s="52">
        <f t="shared" si="9"/>
        <v>30</v>
      </c>
      <c r="M137" s="53">
        <f t="shared" si="10"/>
        <v>0.1</v>
      </c>
      <c r="N137" s="54"/>
      <c r="O137" s="55">
        <f t="shared" si="14"/>
        <v>0.1</v>
      </c>
    </row>
    <row r="138" spans="2:15" ht="24.75" customHeight="1" x14ac:dyDescent="0.2">
      <c r="B138" s="281">
        <v>10</v>
      </c>
      <c r="C138" s="282" t="s">
        <v>13</v>
      </c>
      <c r="D138" s="283"/>
      <c r="E138" s="228" t="s">
        <v>20</v>
      </c>
      <c r="F138" s="77"/>
      <c r="G138" s="228">
        <v>0</v>
      </c>
      <c r="H138" s="229" t="s">
        <v>4</v>
      </c>
      <c r="I138" s="228">
        <v>0</v>
      </c>
      <c r="J138" s="51">
        <f t="shared" si="7"/>
        <v>0</v>
      </c>
      <c r="K138" s="77">
        <f t="shared" si="16"/>
        <v>0</v>
      </c>
      <c r="L138" s="52">
        <f t="shared" si="9"/>
        <v>0</v>
      </c>
      <c r="M138" s="53">
        <f t="shared" si="10"/>
        <v>0</v>
      </c>
      <c r="N138" s="54"/>
      <c r="O138" s="55">
        <f t="shared" si="14"/>
        <v>0</v>
      </c>
    </row>
    <row r="139" spans="2:15" ht="24.75" customHeight="1" x14ac:dyDescent="0.2">
      <c r="B139" s="284"/>
      <c r="C139" s="285"/>
      <c r="D139" s="286"/>
      <c r="E139" s="287"/>
      <c r="F139" s="110"/>
      <c r="G139" s="287"/>
      <c r="H139" s="275"/>
      <c r="I139" s="287"/>
      <c r="J139" s="247"/>
      <c r="K139" s="110"/>
      <c r="L139" s="111"/>
      <c r="M139" s="112"/>
      <c r="N139" s="113"/>
      <c r="O139" s="114"/>
    </row>
    <row r="140" spans="2:15" ht="14.25" x14ac:dyDescent="0.2">
      <c r="B140" s="288"/>
      <c r="C140" s="178"/>
      <c r="D140" s="178"/>
      <c r="E140" s="288"/>
      <c r="F140" s="288"/>
      <c r="G140" s="178"/>
      <c r="H140" s="178"/>
      <c r="I140" s="288"/>
      <c r="J140" s="288"/>
      <c r="N140" s="117"/>
      <c r="O140" s="117"/>
    </row>
    <row r="141" spans="2:15" ht="24.95" customHeight="1" x14ac:dyDescent="0.2">
      <c r="B141" s="288"/>
      <c r="E141" s="288"/>
      <c r="F141" s="693" t="s">
        <v>94</v>
      </c>
      <c r="G141" s="694"/>
      <c r="H141" s="694"/>
      <c r="I141" s="694"/>
      <c r="J141" s="695"/>
      <c r="K141" s="289">
        <f>SUM(K23:K139)</f>
        <v>74013.333333333328</v>
      </c>
      <c r="L141" s="290">
        <f>SUM(L23:L139)</f>
        <v>304.72222222222223</v>
      </c>
      <c r="M141" s="291">
        <f>SUM(M23:M139)</f>
        <v>1.0157407407407406</v>
      </c>
      <c r="N141" s="292"/>
      <c r="O141" s="293"/>
    </row>
    <row r="142" spans="2:15" ht="24.95" customHeight="1" x14ac:dyDescent="0.2">
      <c r="B142" s="288"/>
      <c r="C142" s="132" t="s">
        <v>104</v>
      </c>
      <c r="D142" s="178"/>
      <c r="E142" s="288"/>
      <c r="F142" s="678" t="s">
        <v>95</v>
      </c>
      <c r="G142" s="679"/>
      <c r="H142" s="679"/>
      <c r="I142" s="679"/>
      <c r="J142" s="680"/>
      <c r="K142" s="294"/>
      <c r="L142" s="294"/>
      <c r="M142" s="295">
        <f>M141/100%</f>
        <v>1.0157407407407406</v>
      </c>
      <c r="N142" s="296"/>
      <c r="O142" s="296">
        <f>SUM(O23:O139)</f>
        <v>1.027962962962963</v>
      </c>
    </row>
    <row r="143" spans="2:15" ht="24.95" customHeight="1" x14ac:dyDescent="0.2">
      <c r="B143" s="178"/>
      <c r="C143" s="178"/>
      <c r="D143" s="178"/>
      <c r="E143" s="288"/>
      <c r="F143" s="700" t="s">
        <v>96</v>
      </c>
      <c r="G143" s="701"/>
      <c r="H143" s="701"/>
      <c r="I143" s="701"/>
      <c r="J143" s="702"/>
      <c r="K143" s="297"/>
      <c r="L143" s="297"/>
      <c r="M143" s="298">
        <f>M142</f>
        <v>1.0157407407407406</v>
      </c>
      <c r="N143" s="299"/>
      <c r="O143" s="299">
        <f>O142</f>
        <v>1.027962962962963</v>
      </c>
    </row>
    <row r="144" spans="2:15" ht="24.95" customHeight="1" x14ac:dyDescent="0.2">
      <c r="B144" s="178"/>
      <c r="D144" s="178"/>
      <c r="E144" s="288"/>
      <c r="F144" s="180"/>
      <c r="G144" s="181"/>
      <c r="H144" s="181"/>
      <c r="I144" s="180"/>
      <c r="J144" s="180"/>
      <c r="K144" s="182"/>
      <c r="L144" s="182"/>
      <c r="M144" s="182"/>
      <c r="N144" s="183"/>
    </row>
    <row r="145" spans="2:15" ht="24.95" customHeight="1" x14ac:dyDescent="0.2">
      <c r="B145" s="178"/>
      <c r="D145" s="178"/>
      <c r="E145" s="179"/>
      <c r="F145" s="180"/>
      <c r="G145" s="181"/>
      <c r="H145" s="181"/>
      <c r="I145" s="180"/>
      <c r="J145" s="180"/>
      <c r="K145" s="182"/>
      <c r="L145" s="182"/>
      <c r="M145" s="182"/>
      <c r="N145" s="183"/>
    </row>
    <row r="146" spans="2:15" ht="24.95" customHeight="1" x14ac:dyDescent="0.2">
      <c r="B146" s="178"/>
      <c r="D146" s="178"/>
      <c r="E146" s="179"/>
      <c r="F146" s="180"/>
      <c r="G146" s="181"/>
      <c r="H146" s="181"/>
      <c r="I146" s="180"/>
      <c r="J146" s="180"/>
      <c r="K146" s="182"/>
      <c r="L146" s="182"/>
      <c r="M146" s="182"/>
      <c r="N146" s="183"/>
    </row>
    <row r="147" spans="2:15" ht="24.95" customHeight="1" x14ac:dyDescent="0.2">
      <c r="B147" s="178"/>
      <c r="D147" s="178"/>
      <c r="E147" s="300"/>
      <c r="N147" s="184"/>
    </row>
    <row r="148" spans="2:15" ht="20.100000000000001" customHeight="1" x14ac:dyDescent="0.2">
      <c r="B148" s="178"/>
      <c r="C148" s="301" t="s">
        <v>35</v>
      </c>
      <c r="D148" s="301" t="s">
        <v>35</v>
      </c>
      <c r="E148" s="288"/>
      <c r="N148" s="186"/>
      <c r="O148" s="181"/>
    </row>
    <row r="149" spans="2:15" ht="20.100000000000001" customHeight="1" x14ac:dyDescent="0.2">
      <c r="B149" s="178"/>
      <c r="C149" s="302" t="s">
        <v>190</v>
      </c>
      <c r="D149" s="302" t="s">
        <v>105</v>
      </c>
      <c r="E149" s="1"/>
      <c r="N149" s="186"/>
      <c r="O149" s="181"/>
    </row>
  </sheetData>
  <mergeCells count="50">
    <mergeCell ref="N15:O17"/>
    <mergeCell ref="C57:C62"/>
    <mergeCell ref="B14:M14"/>
    <mergeCell ref="C82:C85"/>
    <mergeCell ref="K19:M19"/>
    <mergeCell ref="C75:C80"/>
    <mergeCell ref="C51:C56"/>
    <mergeCell ref="B51:B56"/>
    <mergeCell ref="B63:B68"/>
    <mergeCell ref="B3:M3"/>
    <mergeCell ref="C117:C121"/>
    <mergeCell ref="F143:J143"/>
    <mergeCell ref="B23:B27"/>
    <mergeCell ref="G19:H19"/>
    <mergeCell ref="C112:C116"/>
    <mergeCell ref="C69:C74"/>
    <mergeCell ref="B94:B97"/>
    <mergeCell ref="B82:B85"/>
    <mergeCell ref="B117:B121"/>
    <mergeCell ref="B4:M4"/>
    <mergeCell ref="B39:B44"/>
    <mergeCell ref="B28:B32"/>
    <mergeCell ref="C28:C32"/>
    <mergeCell ref="B33:B38"/>
    <mergeCell ref="C33:C38"/>
    <mergeCell ref="C107:C111"/>
    <mergeCell ref="C63:C68"/>
    <mergeCell ref="B45:B50"/>
    <mergeCell ref="C45:C50"/>
    <mergeCell ref="C98:C101"/>
    <mergeCell ref="B69:B74"/>
    <mergeCell ref="B102:B105"/>
    <mergeCell ref="B98:B101"/>
    <mergeCell ref="B75:B80"/>
    <mergeCell ref="F142:J142"/>
    <mergeCell ref="C94:C97"/>
    <mergeCell ref="B107:B111"/>
    <mergeCell ref="B2:M2"/>
    <mergeCell ref="C39:C44"/>
    <mergeCell ref="B86:B89"/>
    <mergeCell ref="C86:C89"/>
    <mergeCell ref="B90:B93"/>
    <mergeCell ref="C90:C93"/>
    <mergeCell ref="B15:M17"/>
    <mergeCell ref="F141:J141"/>
    <mergeCell ref="C23:C27"/>
    <mergeCell ref="B57:B62"/>
    <mergeCell ref="B19:B20"/>
    <mergeCell ref="C102:C105"/>
    <mergeCell ref="B112:B116"/>
  </mergeCells>
  <dataValidations count="4">
    <dataValidation type="list" allowBlank="1" showInputMessage="1" showErrorMessage="1" sqref="H123:H127 H82:H105 H107:H121 H23:H80 H129:H139" xr:uid="{00000000-0002-0000-0300-000000000000}">
      <formula1>"kali/Hari, kali/Minggu, kali/Bulan, kali/3 Bulan, kali/6 Bulan, kali/Tahun, kali/2 Tahun, kali/3 Tahun, kali/5 Tahun"</formula1>
    </dataValidation>
    <dataValidation type="list" allowBlank="1" showInputMessage="1" showErrorMessage="1" sqref="F23:F80 F123:F127 F82:F105" xr:uid="{00000000-0002-0000-0300-000001000000}">
      <formula1>"Laporan,Dokumen,Berkas,Kegiatan,Orang,Barang,Keluhan,Alat"</formula1>
    </dataValidation>
    <dataValidation type="list" allowBlank="1" showInputMessage="1" showErrorMessage="1" sqref="E107:E121 E123:E127 E23:E105" xr:uid="{00000000-0002-0000-0300-000002000000}">
      <formula1>"TH, TB, TI"</formula1>
    </dataValidation>
    <dataValidation type="list" allowBlank="1" showInputMessage="1" showErrorMessage="1" sqref="F107:F121" xr:uid="{00000000-0002-0000-0300-000003000000}">
      <formula1>"Laporan,Dokumen,Kegiatan,Aktivitas,Orang,Barang,Alat,Keluhan"</formula1>
    </dataValidation>
  </dataValidations>
  <printOptions horizontalCentered="1"/>
  <pageMargins left="0.4" right="0.4" top="0.5" bottom="0.5" header="0.3" footer="0.3"/>
  <pageSetup paperSize="9" scale="14"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V48"/>
  <sheetViews>
    <sheetView topLeftCell="A14" zoomScale="98" zoomScaleNormal="98" workbookViewId="0">
      <selection activeCell="B5" sqref="B5"/>
    </sheetView>
  </sheetViews>
  <sheetFormatPr defaultColWidth="9" defaultRowHeight="12.75" x14ac:dyDescent="0.2"/>
  <cols>
    <col min="1" max="1" width="1.5703125" style="1" customWidth="1"/>
    <col min="2" max="2" width="21.28515625" style="2" customWidth="1"/>
    <col min="3" max="3" width="10.28515625" style="1" customWidth="1"/>
    <col min="4" max="4" width="12.85546875" style="1" customWidth="1"/>
    <col min="5" max="5" width="12.140625" style="2" customWidth="1"/>
    <col min="6" max="6" width="19.42578125" style="2" customWidth="1"/>
    <col min="7" max="7" width="10.7109375" style="1" customWidth="1"/>
    <col min="8" max="8" width="12.7109375" style="1" customWidth="1"/>
    <col min="9" max="9" width="12.140625" style="1" customWidth="1"/>
    <col min="10" max="10" width="5.7109375" style="1" hidden="1"/>
    <col min="11" max="11" width="14" style="1" hidden="1"/>
    <col min="12" max="12" width="4.140625" style="1" customWidth="1"/>
    <col min="13" max="15" width="9.140625" style="1" customWidth="1"/>
    <col min="16" max="16" width="8.140625" style="1" customWidth="1"/>
    <col min="17" max="17" width="11.85546875" style="1" customWidth="1"/>
    <col min="18" max="18" width="13.42578125" style="1" customWidth="1"/>
    <col min="19" max="19" width="12.5703125" style="1" customWidth="1"/>
    <col min="20" max="20" width="7.5703125" style="1" customWidth="1"/>
    <col min="21" max="21" width="14.42578125" style="1" customWidth="1"/>
    <col min="22" max="22" width="9.140625" style="1" customWidth="1"/>
    <col min="23" max="23" width="15.85546875" style="1" customWidth="1"/>
    <col min="24" max="25" width="9.140625" style="1" customWidth="1"/>
    <col min="26" max="26" width="13.42578125" style="1" customWidth="1"/>
    <col min="27" max="256" width="9.140625" style="1" customWidth="1"/>
  </cols>
  <sheetData>
    <row r="2" spans="2:19" ht="30" customHeight="1" x14ac:dyDescent="0.2">
      <c r="B2" s="303" t="s">
        <v>204</v>
      </c>
      <c r="C2" s="304"/>
      <c r="D2" s="304"/>
      <c r="E2" s="304"/>
      <c r="F2" s="304"/>
      <c r="G2" s="304"/>
      <c r="H2" s="304"/>
      <c r="I2" s="304"/>
      <c r="J2" s="187"/>
    </row>
    <row r="3" spans="2:19" ht="21.95" customHeight="1" x14ac:dyDescent="0.2">
      <c r="B3" s="305" t="s">
        <v>188</v>
      </c>
      <c r="C3" s="122"/>
      <c r="D3" s="122"/>
      <c r="E3" s="122"/>
      <c r="F3" s="122"/>
      <c r="G3" s="122"/>
      <c r="H3" s="122"/>
      <c r="I3" s="122"/>
      <c r="J3" s="188"/>
    </row>
    <row r="4" spans="2:19" ht="21.95" customHeight="1" x14ac:dyDescent="0.2">
      <c r="B4" s="305" t="s">
        <v>315</v>
      </c>
      <c r="C4" s="122"/>
      <c r="D4" s="122"/>
      <c r="E4" s="122"/>
      <c r="F4" s="122"/>
      <c r="G4" s="122"/>
      <c r="H4" s="122"/>
      <c r="I4" s="122"/>
      <c r="J4" s="188"/>
    </row>
    <row r="5" spans="2:19" ht="20.100000000000001" customHeight="1" x14ac:dyDescent="0.2">
      <c r="B5" s="180"/>
      <c r="C5" s="181"/>
      <c r="D5" s="181"/>
      <c r="E5" s="180"/>
      <c r="F5" s="180"/>
      <c r="G5" s="182"/>
      <c r="H5" s="182"/>
      <c r="I5" s="182"/>
      <c r="J5" s="183"/>
    </row>
    <row r="6" spans="2:19" ht="24.95" customHeight="1" x14ac:dyDescent="0.2">
      <c r="B6" s="709" t="s">
        <v>77</v>
      </c>
      <c r="C6" s="710"/>
      <c r="D6" s="710"/>
      <c r="E6" s="710"/>
      <c r="F6" s="710"/>
      <c r="G6" s="710"/>
      <c r="H6" s="710"/>
      <c r="I6" s="711"/>
      <c r="J6" s="184"/>
      <c r="M6" s="712" t="s">
        <v>78</v>
      </c>
      <c r="N6" s="713"/>
      <c r="O6" s="713"/>
      <c r="P6" s="713"/>
      <c r="Q6" s="713"/>
      <c r="R6" s="713"/>
      <c r="S6" s="714"/>
    </row>
    <row r="7" spans="2:19" ht="20.100000000000001" customHeight="1" x14ac:dyDescent="0.2">
      <c r="B7" s="725" t="s">
        <v>75</v>
      </c>
      <c r="C7" s="726"/>
      <c r="D7" s="726"/>
      <c r="E7" s="727"/>
      <c r="F7" s="725" t="s">
        <v>76</v>
      </c>
      <c r="G7" s="726"/>
      <c r="H7" s="726"/>
      <c r="I7" s="727"/>
      <c r="J7" s="186"/>
      <c r="K7" s="181"/>
      <c r="M7" s="730" t="s">
        <v>82</v>
      </c>
      <c r="N7" s="731"/>
      <c r="O7" s="731"/>
      <c r="P7" s="731"/>
      <c r="Q7" s="732"/>
      <c r="R7" s="306" t="s">
        <v>63</v>
      </c>
      <c r="S7" s="307" t="s">
        <v>64</v>
      </c>
    </row>
    <row r="8" spans="2:19" ht="20.100000000000001" customHeight="1" x14ac:dyDescent="0.2">
      <c r="B8" s="735" t="s">
        <v>1</v>
      </c>
      <c r="C8" s="736"/>
      <c r="D8" s="308" t="s">
        <v>63</v>
      </c>
      <c r="E8" s="309" t="s">
        <v>64</v>
      </c>
      <c r="F8" s="718" t="s">
        <v>1</v>
      </c>
      <c r="G8" s="719"/>
      <c r="H8" s="310" t="s">
        <v>63</v>
      </c>
      <c r="I8" s="311" t="s">
        <v>64</v>
      </c>
      <c r="J8" s="186"/>
      <c r="K8" s="181"/>
      <c r="M8" s="722" t="s">
        <v>79</v>
      </c>
      <c r="N8" s="723"/>
      <c r="O8" s="723"/>
      <c r="P8" s="724"/>
      <c r="Q8" s="312" t="s">
        <v>72</v>
      </c>
      <c r="R8" s="313">
        <f ca="1">SUMIF('Form C - Wawancara'!$E$23:$L$80,"TH",'Form C - Wawancara'!$L$23:$L$80)</f>
        <v>25</v>
      </c>
      <c r="S8" s="314">
        <f ca="1">R8/480</f>
        <v>5.2083333333333336E-2</v>
      </c>
    </row>
    <row r="9" spans="2:19" ht="20.100000000000001" customHeight="1" x14ac:dyDescent="0.2">
      <c r="B9" s="315" t="s">
        <v>117</v>
      </c>
      <c r="C9" s="312" t="s">
        <v>65</v>
      </c>
      <c r="D9" s="316">
        <f>SUM('Form C - Wawancara'!L23:L80)</f>
        <v>72.722222222222229</v>
      </c>
      <c r="E9" s="317">
        <f>D9/480</f>
        <v>0.15150462962962966</v>
      </c>
      <c r="F9" s="318" t="s">
        <v>120</v>
      </c>
      <c r="G9" s="319" t="s">
        <v>123</v>
      </c>
      <c r="H9" s="313">
        <f ca="1">SUMIF('Form C - Wawancara'!$E$23:$L$139,"TH",'Form C - Wawancara'!$L$23:$L$139)</f>
        <v>25</v>
      </c>
      <c r="I9" s="314">
        <f ca="1">H9/480</f>
        <v>5.2083333333333336E-2</v>
      </c>
      <c r="J9" s="320"/>
      <c r="K9" s="181"/>
      <c r="M9" s="715" t="s">
        <v>83</v>
      </c>
      <c r="N9" s="716"/>
      <c r="O9" s="716"/>
      <c r="P9" s="717"/>
      <c r="Q9" s="321" t="s">
        <v>73</v>
      </c>
      <c r="R9" s="313">
        <f ca="1">SUMIF('Form C - Wawancara'!$E$23:$L$80,"TB",'Form C - Wawancara'!$L$23:$L$80)</f>
        <v>23.055555555555557</v>
      </c>
      <c r="S9" s="322">
        <f ca="1">R9/480</f>
        <v>4.8032407407407413E-2</v>
      </c>
    </row>
    <row r="10" spans="2:19" ht="20.100000000000001" customHeight="1" x14ac:dyDescent="0.2">
      <c r="B10" s="323" t="s">
        <v>118</v>
      </c>
      <c r="C10" s="321" t="s">
        <v>66</v>
      </c>
      <c r="D10" s="316">
        <f>SUM('Form C - Wawancara'!L107:L121)</f>
        <v>0</v>
      </c>
      <c r="E10" s="324">
        <f>D10/480</f>
        <v>0</v>
      </c>
      <c r="F10" s="325" t="s">
        <v>121</v>
      </c>
      <c r="G10" s="326" t="s">
        <v>124</v>
      </c>
      <c r="H10" s="313">
        <f ca="1">SUMIF('Form C - Wawancara'!$E$23:$L$139,"TB",'Form C - Wawancara'!$L$23:$L$139)</f>
        <v>29.055555555555557</v>
      </c>
      <c r="I10" s="322">
        <f ca="1">H10/480</f>
        <v>6.053240740740741E-2</v>
      </c>
      <c r="J10" s="320"/>
      <c r="K10" s="181"/>
      <c r="M10" s="715" t="s">
        <v>84</v>
      </c>
      <c r="N10" s="716"/>
      <c r="O10" s="716"/>
      <c r="P10" s="717"/>
      <c r="Q10" s="321" t="s">
        <v>74</v>
      </c>
      <c r="R10" s="313">
        <f ca="1">SUMIF('Form C - Wawancara'!$E$23:$L$80,"TI",'Form C - Wawancara'!$L$23:$L$80)</f>
        <v>24.666666666666664</v>
      </c>
      <c r="S10" s="322">
        <f ca="1">R10/480</f>
        <v>5.1388888888888887E-2</v>
      </c>
    </row>
    <row r="11" spans="2:19" ht="20.100000000000001" customHeight="1" x14ac:dyDescent="0.2">
      <c r="B11" s="323" t="s">
        <v>119</v>
      </c>
      <c r="C11" s="321" t="s">
        <v>67</v>
      </c>
      <c r="D11" s="316">
        <f>SUM('Form C - Wawancara'!L123:L127)</f>
        <v>6</v>
      </c>
      <c r="E11" s="324">
        <f>D11/480</f>
        <v>1.2500000000000001E-2</v>
      </c>
      <c r="F11" s="325" t="s">
        <v>122</v>
      </c>
      <c r="G11" s="326" t="s">
        <v>125</v>
      </c>
      <c r="H11" s="313">
        <f ca="1">SUMIF('Form C - Wawancara'!$E$23:$L$139,"TI",'Form C - Wawancara'!$L$23:$L$139)</f>
        <v>24.666666666666664</v>
      </c>
      <c r="I11" s="322">
        <f ca="1">H11/480</f>
        <v>5.1388888888888887E-2</v>
      </c>
      <c r="J11" s="320"/>
      <c r="K11" s="181"/>
      <c r="M11" s="715" t="s">
        <v>85</v>
      </c>
      <c r="N11" s="716"/>
      <c r="O11" s="716"/>
      <c r="P11" s="717"/>
      <c r="Q11" s="321" t="s">
        <v>80</v>
      </c>
      <c r="R11" s="327">
        <f ca="1">SUM(R8:R10)</f>
        <v>72.722222222222229</v>
      </c>
      <c r="S11" s="322">
        <f ca="1">R11/480</f>
        <v>0.15150462962962966</v>
      </c>
    </row>
    <row r="12" spans="2:19" ht="20.100000000000001" customHeight="1" x14ac:dyDescent="0.2">
      <c r="B12" s="328" t="s">
        <v>81</v>
      </c>
      <c r="C12" s="329" t="s">
        <v>0</v>
      </c>
      <c r="D12" s="316">
        <f>SUM('Form C - Wawancara'!L129:L139)</f>
        <v>226</v>
      </c>
      <c r="E12" s="330">
        <f>D12/480</f>
        <v>0.47083333333333333</v>
      </c>
      <c r="F12" s="331" t="s">
        <v>81</v>
      </c>
      <c r="G12" s="332" t="s">
        <v>126</v>
      </c>
      <c r="H12" s="313">
        <f ca="1">SUMIF('Form C - Wawancara'!$E$23:$L$139,"AL",'Form C - Wawancara'!$L$23:$L$139)</f>
        <v>226</v>
      </c>
      <c r="I12" s="333">
        <f ca="1">H12/480</f>
        <v>0.47083333333333333</v>
      </c>
      <c r="J12" s="320"/>
      <c r="K12" s="181"/>
      <c r="M12" s="715" t="s">
        <v>86</v>
      </c>
      <c r="N12" s="716"/>
      <c r="O12" s="716"/>
      <c r="P12" s="717"/>
      <c r="Q12" s="334">
        <v>0.2</v>
      </c>
      <c r="R12" s="335">
        <f>480*Q12</f>
        <v>96</v>
      </c>
      <c r="S12" s="336"/>
    </row>
    <row r="13" spans="2:19" ht="20.100000000000001" customHeight="1" x14ac:dyDescent="0.2">
      <c r="B13" s="733" t="s">
        <v>68</v>
      </c>
      <c r="C13" s="337" t="s">
        <v>15</v>
      </c>
      <c r="D13" s="338">
        <f>SUM(D9:D12)</f>
        <v>304.72222222222223</v>
      </c>
      <c r="E13" s="737">
        <f>D13/480</f>
        <v>0.63483796296296302</v>
      </c>
      <c r="F13" s="720" t="s">
        <v>68</v>
      </c>
      <c r="G13" s="339" t="s">
        <v>15</v>
      </c>
      <c r="H13" s="340">
        <f ca="1">SUM(H9:H12)</f>
        <v>304.72222222222223</v>
      </c>
      <c r="I13" s="739">
        <f ca="1">H13/480</f>
        <v>0.63483796296296302</v>
      </c>
      <c r="J13" s="341"/>
      <c r="K13" s="181"/>
      <c r="M13" s="743" t="s">
        <v>87</v>
      </c>
      <c r="N13" s="744"/>
      <c r="O13" s="744"/>
      <c r="P13" s="745"/>
      <c r="Q13" s="342"/>
      <c r="R13" s="343">
        <f ca="1">R11+R12</f>
        <v>168.72222222222223</v>
      </c>
      <c r="S13" s="344"/>
    </row>
    <row r="14" spans="2:19" ht="20.100000000000001" customHeight="1" x14ac:dyDescent="0.2">
      <c r="B14" s="734"/>
      <c r="C14" s="345" t="s">
        <v>70</v>
      </c>
      <c r="D14" s="346">
        <f>D13/60</f>
        <v>5.0787037037037042</v>
      </c>
      <c r="E14" s="738"/>
      <c r="F14" s="721"/>
      <c r="G14" s="347" t="s">
        <v>70</v>
      </c>
      <c r="H14" s="348">
        <f ca="1">H13/60</f>
        <v>5.0787037037037042</v>
      </c>
      <c r="I14" s="740"/>
      <c r="J14" s="341"/>
      <c r="K14" s="181"/>
      <c r="M14" s="746" t="s">
        <v>88</v>
      </c>
      <c r="N14" s="747"/>
      <c r="O14" s="747"/>
      <c r="P14" s="741" t="s">
        <v>69</v>
      </c>
      <c r="Q14" s="349" t="s">
        <v>15</v>
      </c>
      <c r="R14" s="350">
        <f ca="1">R13/60</f>
        <v>2.8120370370370371</v>
      </c>
      <c r="S14" s="739">
        <f ca="1">R13/480</f>
        <v>0.35150462962962964</v>
      </c>
    </row>
    <row r="15" spans="2:19" ht="24.95" customHeight="1" x14ac:dyDescent="0.2">
      <c r="B15" s="351"/>
      <c r="C15" s="351"/>
      <c r="D15" s="351"/>
      <c r="E15" s="351"/>
      <c r="F15" s="352"/>
      <c r="G15" s="352"/>
      <c r="H15" s="352"/>
      <c r="I15" s="351"/>
      <c r="J15" s="353"/>
      <c r="K15" s="181"/>
      <c r="M15" s="748"/>
      <c r="N15" s="749"/>
      <c r="O15" s="749"/>
      <c r="P15" s="742"/>
      <c r="Q15" s="354" t="s">
        <v>70</v>
      </c>
      <c r="R15" s="355">
        <f ca="1">R14/60</f>
        <v>4.6867283950617282E-2</v>
      </c>
      <c r="S15" s="740"/>
    </row>
    <row r="16" spans="2:19" ht="24.95" customHeight="1" x14ac:dyDescent="0.2">
      <c r="B16" s="356" t="s">
        <v>189</v>
      </c>
      <c r="C16" s="357"/>
      <c r="D16" s="357"/>
      <c r="E16" s="1"/>
      <c r="F16" s="358"/>
      <c r="G16" s="358"/>
      <c r="H16" s="358"/>
      <c r="I16" s="358"/>
    </row>
    <row r="17" spans="2:19" ht="24.95" customHeight="1" x14ac:dyDescent="0.2">
      <c r="B17" s="359" t="s">
        <v>111</v>
      </c>
      <c r="C17" s="360"/>
      <c r="D17" s="361"/>
      <c r="E17" s="362"/>
      <c r="F17" s="363">
        <f ca="1">S14</f>
        <v>0.35150462962962964</v>
      </c>
      <c r="G17" s="364"/>
      <c r="H17" s="364"/>
      <c r="I17" s="365"/>
      <c r="J17" s="366"/>
      <c r="K17" s="366"/>
      <c r="L17" s="366"/>
      <c r="M17" s="366"/>
      <c r="N17" s="366"/>
      <c r="O17" s="366"/>
      <c r="P17" s="366"/>
      <c r="Q17" s="366"/>
      <c r="R17" s="366"/>
      <c r="S17" s="367"/>
    </row>
    <row r="18" spans="2:19" ht="24.95" customHeight="1" x14ac:dyDescent="0.2">
      <c r="B18" s="368" t="s">
        <v>112</v>
      </c>
      <c r="C18" s="369"/>
      <c r="D18" s="363"/>
      <c r="E18" s="370"/>
      <c r="F18" s="371" t="str">
        <f ca="1">IF(F17&lt;=49.99%,"Rendah",IF(F17&lt;=79.99%,"Kurang",IF(F17&lt;=94.99%,"Sedang",IF(F17&lt;=104.99%,"Normal",IF(F17&lt;=119.99%,"Agak Berat",IF(F17&lt;=149.99%,"Berat","Tinggi"))))))</f>
        <v>Rendah</v>
      </c>
      <c r="G18" s="372"/>
      <c r="H18" s="372"/>
      <c r="I18" s="365"/>
      <c r="J18" s="366"/>
      <c r="K18" s="366"/>
      <c r="L18" s="366"/>
      <c r="M18" s="366"/>
      <c r="N18" s="366"/>
      <c r="O18" s="366"/>
      <c r="P18" s="366"/>
      <c r="Q18" s="366"/>
      <c r="R18" s="366"/>
      <c r="S18" s="367"/>
    </row>
    <row r="19" spans="2:19" ht="24.95" customHeight="1" x14ac:dyDescent="0.2">
      <c r="B19" s="373" t="s">
        <v>115</v>
      </c>
      <c r="C19" s="374"/>
      <c r="D19" s="374"/>
      <c r="E19" s="374"/>
      <c r="F19" s="375"/>
      <c r="G19" s="375"/>
      <c r="H19" s="375"/>
      <c r="I19" s="375"/>
      <c r="J19" s="376"/>
      <c r="K19" s="376"/>
      <c r="L19" s="376"/>
      <c r="M19" s="376"/>
      <c r="N19" s="376"/>
      <c r="O19" s="376"/>
      <c r="P19" s="376"/>
      <c r="Q19" s="376"/>
      <c r="R19" s="376"/>
      <c r="S19" s="377"/>
    </row>
    <row r="20" spans="2:19" ht="39.950000000000003" customHeight="1" x14ac:dyDescent="0.2">
      <c r="B20" s="378" t="s">
        <v>113</v>
      </c>
      <c r="C20" s="379"/>
      <c r="D20" s="379"/>
      <c r="E20" s="380"/>
      <c r="F20" s="728" t="str">
        <f ca="1">IF(F18="Rendah","Perlu mengurangi jumlah SDM karena tidak diperlukan 1 orang penuh untuk mengerjakan tugas-tugas yang ada saat ini.",IF(F18="Kurang","Belum diperlukan untuk mengurangi jumlah SDM, tetapi perlu dilakukan beberapa job enlargement dan/atau job enrichment.",IF(F18="Sedang","Belum diperlukan untuk mengurangi jumlah SDM, hanya perlu dilakukan sedikit penambahan tugas atau proses kerja melalui job enlargement dan/atau job enrichment.",IF(F18="Normal","Tidak diperlukan untuk menambah atau mengurangi jumlah SDM, jumlah yang ada saat ini sudah memadai.",IF(F18="Agak Berat","Belum diperlukan untuk menambah jumlah SDM yang ada saat ini, hanya perlu sedikit pengurangan tugas atau proses kerja melalui job simplification atau lainnya.",IF(F18="Berat","Beban kerja saat ini memang sudah optimum bahkan sudah maksimal tetapi masih belum diperlukan untuk menambah jumlah SDM, kecuali dalam kondisi tertentu yang disepakati.","Sudah diperlukan untuk menambahkan jumlah SDM agar tidak berdampak negatif terhadap kesehatan dan kinerja karyawan/perusahaan serta dapat melanggar ketentuan yang berlaku."))))))</f>
        <v>Perlu mengurangi jumlah SDM karena tidak diperlukan 1 orang penuh untuk mengerjakan tugas-tugas yang ada saat ini.</v>
      </c>
      <c r="G20" s="728"/>
      <c r="H20" s="728"/>
      <c r="I20" s="728"/>
      <c r="J20" s="728"/>
      <c r="K20" s="728"/>
      <c r="L20" s="728"/>
      <c r="M20" s="728"/>
      <c r="N20" s="728"/>
      <c r="O20" s="728"/>
      <c r="P20" s="728"/>
      <c r="Q20" s="728"/>
      <c r="R20" s="728"/>
      <c r="S20" s="729"/>
    </row>
    <row r="21" spans="2:19" ht="54.95" customHeight="1" x14ac:dyDescent="0.2">
      <c r="B21" s="378" t="s">
        <v>127</v>
      </c>
      <c r="C21" s="379"/>
      <c r="D21" s="379"/>
      <c r="E21" s="380"/>
      <c r="F21" s="728" t="str">
        <f ca="1">IF(F18="Rendah","Perlu banyak penambahan tugas/proses kerja melalui job enlargement/job enrichment.",IF(F18="Kurang","Perlu beberapa penambahan tugas/proses kerja melalui job enlargement/job enrichment.",IF(F18="Sedang","Perlu sedikit penambahan tugas/proses kerja melalui job enlargement/job enrichment.",IF(F18="Normal","Tidak diperlukan penambahan/pengurangan tugas-tugas/proses kerja yang ada saat ini.",IF(F18="Agak Berat","Perlu sedikit pengurangan tugas/proses kerja melalui job simplification atau lainnya.",IF(F18="Berat","Perlu beberapa pengurangan tugas/proses kerja melalui program otomasi/mekanisasi, perpendek waktu penyelesaian dan waktu tunggu, menggabung proses kerja, meniadakan proses kerja tidak perlu, memperbaiki ergonomi, atau lainnya.","Perlu dilakukan banyak pengurangan tugas/proses kerja melalui program otomasi/mekanisasi, perpendek waktu penyelesaian dan waktu tunggu, menggabung proses kerja, meniadakan proses kerja tidak perlu, memperbaiki ergonomi, atau lainnya."))))))</f>
        <v>Perlu banyak penambahan tugas/proses kerja melalui job enlargement/job enrichment.</v>
      </c>
      <c r="G21" s="728"/>
      <c r="H21" s="728"/>
      <c r="I21" s="728"/>
      <c r="J21" s="728"/>
      <c r="K21" s="728"/>
      <c r="L21" s="728"/>
      <c r="M21" s="728"/>
      <c r="N21" s="728"/>
      <c r="O21" s="728"/>
      <c r="P21" s="728"/>
      <c r="Q21" s="728"/>
      <c r="R21" s="728"/>
      <c r="S21" s="729"/>
    </row>
    <row r="22" spans="2:19" ht="39.950000000000003" customHeight="1" x14ac:dyDescent="0.2">
      <c r="B22" s="381" t="s">
        <v>114</v>
      </c>
      <c r="C22" s="375"/>
      <c r="D22" s="376"/>
      <c r="E22" s="382"/>
      <c r="F22" s="728" t="str">
        <f ca="1">IF(F18="Rendah","Jabatan ini seharusnya digabung (merge) dengan jabatan lain yang berkategori beban kerja rendah atau kurang.",IF(F18="Kurang","Jabatan ini sebaiknya digabung (merge) dengan jabatan lain yang berkategori beban kerja rendah.",IF(F18="Normal","Jabatan ini tidak perlu digabung (merge) dengan jabatan lain ataupun dipecah (split) menjadi 2 jabatan berbeda.",IF(F18="Berat","Jabatan ini sebaiknya dipecah (split) menjadi 2 jabatan berbeda kemudian digabung (merge) dengan jabatan lain yang berkategori beban kerja kurang atau dilakukan job enlargement dan/atau job enrichment yang cukup banyak agar beban kerja menjadi normal.","Jabatan ini seharusnya dipecah (split) menjadi 2 jabatan berbeda kemudian digabung (merge) dengan jabatan lain yang berkategori beban kerja rendah atau dilakukan sedikit job enlargement dan/atau job enrichment agar beban kerja menjadi normal."))))</f>
        <v>Jabatan ini seharusnya digabung (merge) dengan jabatan lain yang berkategori beban kerja rendah atau kurang.</v>
      </c>
      <c r="G22" s="728"/>
      <c r="H22" s="728"/>
      <c r="I22" s="728"/>
      <c r="J22" s="728"/>
      <c r="K22" s="728"/>
      <c r="L22" s="728"/>
      <c r="M22" s="728"/>
      <c r="N22" s="728"/>
      <c r="O22" s="728"/>
      <c r="P22" s="728"/>
      <c r="Q22" s="728"/>
      <c r="R22" s="728"/>
      <c r="S22" s="729"/>
    </row>
    <row r="23" spans="2:19" ht="9.9499999999999993" customHeight="1" x14ac:dyDescent="0.2">
      <c r="B23" s="357"/>
      <c r="C23" s="357"/>
      <c r="D23" s="357"/>
      <c r="E23" s="357"/>
      <c r="F23" s="357"/>
      <c r="G23" s="357"/>
      <c r="H23" s="357"/>
      <c r="I23" s="357"/>
      <c r="J23" s="124"/>
      <c r="K23" s="124"/>
      <c r="L23" s="124"/>
      <c r="M23" s="124"/>
      <c r="N23" s="124"/>
      <c r="O23" s="124"/>
      <c r="P23" s="124"/>
      <c r="Q23" s="124"/>
      <c r="R23" s="124"/>
      <c r="S23" s="124"/>
    </row>
    <row r="24" spans="2:19" ht="20.100000000000001" customHeight="1" x14ac:dyDescent="0.2">
      <c r="B24" s="358"/>
      <c r="C24" s="358"/>
      <c r="D24" s="358"/>
      <c r="E24" s="358"/>
      <c r="F24" s="358"/>
      <c r="G24" s="358"/>
      <c r="H24" s="358"/>
      <c r="I24" s="358"/>
    </row>
    <row r="25" spans="2:19" ht="20.100000000000001" customHeight="1" x14ac:dyDescent="0.2">
      <c r="B25" s="358"/>
      <c r="C25" s="358"/>
      <c r="D25" s="358"/>
      <c r="E25" s="358"/>
      <c r="F25" s="358"/>
      <c r="G25" s="358"/>
      <c r="H25" s="358"/>
      <c r="I25" s="358"/>
    </row>
    <row r="26" spans="2:19" ht="20.100000000000001" customHeight="1" x14ac:dyDescent="0.2"/>
    <row r="27" spans="2:19" ht="20.100000000000001" customHeight="1" x14ac:dyDescent="0.2"/>
    <row r="28" spans="2:19" ht="20.100000000000001" customHeight="1" x14ac:dyDescent="0.2"/>
    <row r="29" spans="2:19" ht="20.100000000000001" customHeight="1" x14ac:dyDescent="0.2"/>
    <row r="30" spans="2:19" ht="20.100000000000001" customHeight="1" x14ac:dyDescent="0.2"/>
    <row r="31" spans="2:19" ht="20.100000000000001" customHeight="1" x14ac:dyDescent="0.2"/>
    <row r="32" spans="2:19"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sheetData>
  <mergeCells count="23">
    <mergeCell ref="F22:S22"/>
    <mergeCell ref="M7:Q7"/>
    <mergeCell ref="B13:B14"/>
    <mergeCell ref="F21:S21"/>
    <mergeCell ref="B7:E7"/>
    <mergeCell ref="B8:C8"/>
    <mergeCell ref="E13:E14"/>
    <mergeCell ref="F20:S20"/>
    <mergeCell ref="I13:I14"/>
    <mergeCell ref="P14:P15"/>
    <mergeCell ref="S14:S15"/>
    <mergeCell ref="M13:P13"/>
    <mergeCell ref="M14:O15"/>
    <mergeCell ref="B6:I6"/>
    <mergeCell ref="M6:S6"/>
    <mergeCell ref="M12:P12"/>
    <mergeCell ref="F8:G8"/>
    <mergeCell ref="F13:F14"/>
    <mergeCell ref="M8:P8"/>
    <mergeCell ref="F7:I7"/>
    <mergeCell ref="M11:P11"/>
    <mergeCell ref="M9:P9"/>
    <mergeCell ref="M10:P10"/>
  </mergeCells>
  <printOptions horizontalCentered="1"/>
  <pageMargins left="0.4" right="0.4" top="0.5" bottom="0.5" header="0.3" footer="0.3"/>
  <pageSetup paperSize="9" scale="50"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V41"/>
  <sheetViews>
    <sheetView topLeftCell="B1" zoomScale="45" workbookViewId="0">
      <selection activeCell="B34" sqref="B34"/>
    </sheetView>
  </sheetViews>
  <sheetFormatPr defaultColWidth="9" defaultRowHeight="12.75" x14ac:dyDescent="0.2"/>
  <cols>
    <col min="1" max="1" width="1.5703125" style="1" customWidth="1"/>
    <col min="2" max="2" width="23.28515625" style="2" customWidth="1"/>
    <col min="3" max="3" width="18.140625" style="1" customWidth="1"/>
    <col min="4" max="4" width="19.42578125" style="2" customWidth="1"/>
    <col min="5" max="6" width="10.7109375" style="1" customWidth="1"/>
    <col min="7" max="7" width="12.7109375" style="1" customWidth="1"/>
    <col min="8" max="8" width="5.7109375" style="1" hidden="1"/>
    <col min="9" max="9" width="14" style="1" hidden="1"/>
    <col min="10" max="12" width="9.140625" style="1" customWidth="1"/>
    <col min="13" max="13" width="8.140625" style="1" customWidth="1"/>
    <col min="14" max="14" width="11.85546875" style="1" customWidth="1"/>
    <col min="15" max="15" width="13.42578125" style="1" customWidth="1"/>
    <col min="16" max="16" width="12.5703125" style="1" customWidth="1"/>
    <col min="17" max="17" width="7.5703125" style="1" customWidth="1"/>
    <col min="18" max="18" width="14.42578125" style="1" customWidth="1"/>
    <col min="19" max="19" width="9.140625" style="1" customWidth="1"/>
    <col min="20" max="20" width="15.85546875" style="1" customWidth="1"/>
    <col min="21" max="22" width="9.140625" style="1" customWidth="1"/>
    <col min="23" max="23" width="13.42578125" style="1" customWidth="1"/>
    <col min="24" max="256" width="9.140625" style="1" customWidth="1"/>
  </cols>
  <sheetData>
    <row r="2" spans="2:35" ht="35.25" x14ac:dyDescent="0.2">
      <c r="B2" s="763" t="s">
        <v>205</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row>
    <row r="3" spans="2:35" ht="39.950000000000003" customHeight="1" x14ac:dyDescent="0.2">
      <c r="B3" s="763" t="s">
        <v>140</v>
      </c>
      <c r="C3" s="763"/>
      <c r="D3" s="763"/>
      <c r="E3" s="763"/>
      <c r="F3" s="763"/>
      <c r="G3" s="763"/>
      <c r="H3" s="763"/>
      <c r="I3" s="763"/>
      <c r="J3" s="763"/>
      <c r="K3" s="763"/>
      <c r="L3" s="763"/>
      <c r="M3" s="763"/>
      <c r="N3" s="763"/>
      <c r="O3" s="763"/>
      <c r="P3" s="763"/>
      <c r="Q3" s="763"/>
      <c r="R3" s="763"/>
      <c r="S3" s="763"/>
      <c r="T3" s="763"/>
      <c r="U3" s="763"/>
      <c r="V3" s="763"/>
      <c r="W3" s="763"/>
      <c r="X3" s="763"/>
      <c r="Y3" s="763"/>
      <c r="Z3" s="763"/>
      <c r="AA3" s="763"/>
    </row>
    <row r="4" spans="2:35" ht="39.950000000000003" customHeight="1" x14ac:dyDescent="0.2">
      <c r="B4" s="763" t="s">
        <v>315</v>
      </c>
      <c r="C4" s="763"/>
      <c r="D4" s="763"/>
      <c r="E4" s="763"/>
      <c r="F4" s="763"/>
      <c r="G4" s="763"/>
      <c r="H4" s="763"/>
      <c r="I4" s="763"/>
      <c r="J4" s="763"/>
      <c r="K4" s="763"/>
      <c r="L4" s="763"/>
      <c r="M4" s="763"/>
      <c r="N4" s="763"/>
      <c r="O4" s="763"/>
      <c r="P4" s="763"/>
      <c r="Q4" s="763"/>
      <c r="R4" s="763"/>
      <c r="S4" s="763"/>
      <c r="T4" s="763"/>
      <c r="U4" s="763"/>
      <c r="V4" s="763"/>
      <c r="W4" s="763"/>
      <c r="X4" s="763"/>
      <c r="Y4" s="763"/>
      <c r="Z4" s="763"/>
      <c r="AA4" s="763"/>
    </row>
    <row r="5" spans="2:35" ht="20.100000000000001" customHeight="1" x14ac:dyDescent="0.2">
      <c r="B5" s="180"/>
      <c r="C5" s="181"/>
      <c r="D5" s="180"/>
      <c r="E5" s="182"/>
      <c r="F5" s="182"/>
      <c r="G5" s="182"/>
      <c r="H5" s="183"/>
    </row>
    <row r="6" spans="2:35" ht="39.950000000000003" customHeight="1" x14ac:dyDescent="0.2">
      <c r="B6" s="699" t="s">
        <v>316</v>
      </c>
      <c r="C6" s="699"/>
      <c r="D6" s="699"/>
      <c r="E6" s="699"/>
      <c r="F6" s="699"/>
      <c r="G6" s="699"/>
      <c r="H6" s="699"/>
      <c r="I6" s="699"/>
      <c r="J6" s="699"/>
      <c r="K6" s="699"/>
      <c r="L6" s="699"/>
      <c r="M6" s="699"/>
      <c r="N6" s="699"/>
      <c r="O6" s="699"/>
      <c r="P6" s="699"/>
      <c r="Q6" s="699"/>
      <c r="R6" s="699"/>
      <c r="S6" s="699"/>
      <c r="T6" s="699"/>
      <c r="U6" s="699"/>
      <c r="V6" s="699"/>
      <c r="W6" s="699"/>
      <c r="X6" s="699"/>
      <c r="Y6" s="699"/>
      <c r="Z6" s="699"/>
      <c r="AA6" s="699"/>
    </row>
    <row r="7" spans="2:35" ht="30" customHeight="1" x14ac:dyDescent="0.2">
      <c r="B7" s="383" t="s">
        <v>50</v>
      </c>
      <c r="C7" s="384" t="s">
        <v>134</v>
      </c>
      <c r="D7" s="384" t="s">
        <v>128</v>
      </c>
      <c r="E7" s="385"/>
      <c r="F7" s="385"/>
      <c r="G7" s="386"/>
      <c r="H7" s="387"/>
      <c r="I7" s="387"/>
      <c r="J7" s="767" t="s">
        <v>137</v>
      </c>
      <c r="K7" s="768"/>
      <c r="L7" s="768"/>
      <c r="M7" s="768"/>
      <c r="N7" s="768"/>
      <c r="O7" s="768"/>
      <c r="P7" s="768"/>
      <c r="Q7" s="768"/>
      <c r="R7" s="768"/>
      <c r="S7" s="768"/>
      <c r="T7" s="768"/>
      <c r="U7" s="768"/>
      <c r="V7" s="768"/>
      <c r="W7" s="768"/>
      <c r="X7" s="768"/>
      <c r="Y7" s="768"/>
      <c r="Z7" s="768"/>
      <c r="AA7" s="769"/>
    </row>
    <row r="8" spans="2:35" ht="54.95" customHeight="1" x14ac:dyDescent="0.2">
      <c r="B8" s="388" t="s">
        <v>129</v>
      </c>
      <c r="C8" s="389" t="s">
        <v>108</v>
      </c>
      <c r="D8" s="390" t="s">
        <v>178</v>
      </c>
      <c r="E8" s="391"/>
      <c r="F8" s="391"/>
      <c r="G8" s="392"/>
      <c r="H8" s="393"/>
      <c r="I8" s="393"/>
      <c r="J8" s="759" t="s">
        <v>157</v>
      </c>
      <c r="K8" s="760"/>
      <c r="L8" s="760"/>
      <c r="M8" s="760"/>
      <c r="N8" s="760"/>
      <c r="O8" s="760"/>
      <c r="P8" s="760"/>
      <c r="Q8" s="760"/>
      <c r="R8" s="760"/>
      <c r="S8" s="760"/>
      <c r="T8" s="760"/>
      <c r="U8" s="760"/>
      <c r="V8" s="760"/>
      <c r="W8" s="760"/>
      <c r="X8" s="760"/>
      <c r="Y8" s="760"/>
      <c r="Z8" s="760"/>
      <c r="AA8" s="761"/>
      <c r="AH8" s="394"/>
      <c r="AI8" s="394"/>
    </row>
    <row r="9" spans="2:35" ht="54.95" customHeight="1" x14ac:dyDescent="0.2">
      <c r="B9" s="395" t="s">
        <v>110</v>
      </c>
      <c r="C9" s="395" t="s">
        <v>153</v>
      </c>
      <c r="D9" s="396" t="s">
        <v>179</v>
      </c>
      <c r="E9" s="397"/>
      <c r="F9" s="397"/>
      <c r="G9" s="398"/>
      <c r="H9" s="399"/>
      <c r="I9" s="399"/>
      <c r="J9" s="753" t="s">
        <v>158</v>
      </c>
      <c r="K9" s="754"/>
      <c r="L9" s="754"/>
      <c r="M9" s="754"/>
      <c r="N9" s="754"/>
      <c r="O9" s="754"/>
      <c r="P9" s="754"/>
      <c r="Q9" s="754"/>
      <c r="R9" s="754"/>
      <c r="S9" s="754"/>
      <c r="T9" s="754"/>
      <c r="U9" s="754"/>
      <c r="V9" s="754"/>
      <c r="W9" s="754"/>
      <c r="X9" s="754"/>
      <c r="Y9" s="754"/>
      <c r="Z9" s="754"/>
      <c r="AA9" s="755"/>
      <c r="AH9" s="394"/>
      <c r="AI9" s="394"/>
    </row>
    <row r="10" spans="2:35" ht="54.95" customHeight="1" x14ac:dyDescent="0.2">
      <c r="B10" s="388" t="s">
        <v>130</v>
      </c>
      <c r="C10" s="388" t="s">
        <v>156</v>
      </c>
      <c r="D10" s="400" t="s">
        <v>180</v>
      </c>
      <c r="E10" s="401"/>
      <c r="F10" s="401"/>
      <c r="G10" s="402"/>
      <c r="H10" s="393"/>
      <c r="I10" s="393"/>
      <c r="J10" s="753" t="s">
        <v>159</v>
      </c>
      <c r="K10" s="754"/>
      <c r="L10" s="754"/>
      <c r="M10" s="754"/>
      <c r="N10" s="754"/>
      <c r="O10" s="754"/>
      <c r="P10" s="754"/>
      <c r="Q10" s="754"/>
      <c r="R10" s="754"/>
      <c r="S10" s="754"/>
      <c r="T10" s="754"/>
      <c r="U10" s="754"/>
      <c r="V10" s="754"/>
      <c r="W10" s="754"/>
      <c r="X10" s="754"/>
      <c r="Y10" s="754"/>
      <c r="Z10" s="754"/>
      <c r="AA10" s="755"/>
      <c r="AH10" s="394"/>
      <c r="AI10" s="394"/>
    </row>
    <row r="11" spans="2:35" ht="44.25" customHeight="1" x14ac:dyDescent="0.2">
      <c r="B11" s="395" t="s">
        <v>131</v>
      </c>
      <c r="C11" s="395" t="s">
        <v>116</v>
      </c>
      <c r="D11" s="396" t="s">
        <v>141</v>
      </c>
      <c r="E11" s="397"/>
      <c r="F11" s="397"/>
      <c r="G11" s="398"/>
      <c r="H11" s="399"/>
      <c r="I11" s="399"/>
      <c r="J11" s="753" t="s">
        <v>135</v>
      </c>
      <c r="K11" s="754"/>
      <c r="L11" s="754"/>
      <c r="M11" s="754"/>
      <c r="N11" s="754"/>
      <c r="O11" s="754"/>
      <c r="P11" s="754"/>
      <c r="Q11" s="754"/>
      <c r="R11" s="754"/>
      <c r="S11" s="754"/>
      <c r="T11" s="754"/>
      <c r="U11" s="754"/>
      <c r="V11" s="754"/>
      <c r="W11" s="754"/>
      <c r="X11" s="754"/>
      <c r="Y11" s="754"/>
      <c r="Z11" s="754"/>
      <c r="AA11" s="755"/>
      <c r="AH11" s="394"/>
      <c r="AI11" s="394"/>
    </row>
    <row r="12" spans="2:35" ht="30" customHeight="1" x14ac:dyDescent="0.2">
      <c r="B12" s="400" t="s">
        <v>132</v>
      </c>
      <c r="C12" s="388" t="s">
        <v>152</v>
      </c>
      <c r="D12" s="400" t="s">
        <v>181</v>
      </c>
      <c r="E12" s="401"/>
      <c r="F12" s="401"/>
      <c r="G12" s="402"/>
      <c r="H12" s="393"/>
      <c r="I12" s="393"/>
      <c r="J12" s="753" t="s">
        <v>162</v>
      </c>
      <c r="K12" s="754"/>
      <c r="L12" s="754"/>
      <c r="M12" s="754"/>
      <c r="N12" s="754"/>
      <c r="O12" s="754"/>
      <c r="P12" s="754"/>
      <c r="Q12" s="754"/>
      <c r="R12" s="754"/>
      <c r="S12" s="754"/>
      <c r="T12" s="754"/>
      <c r="U12" s="754"/>
      <c r="V12" s="754"/>
      <c r="W12" s="754"/>
      <c r="X12" s="754"/>
      <c r="Y12" s="754"/>
      <c r="Z12" s="754"/>
      <c r="AA12" s="755"/>
      <c r="AH12" s="394"/>
      <c r="AI12" s="394"/>
    </row>
    <row r="13" spans="2:35" ht="30" customHeight="1" x14ac:dyDescent="0.2">
      <c r="B13" s="396" t="s">
        <v>133</v>
      </c>
      <c r="C13" s="395" t="s">
        <v>106</v>
      </c>
      <c r="D13" s="396" t="s">
        <v>182</v>
      </c>
      <c r="E13" s="397"/>
      <c r="F13" s="397"/>
      <c r="G13" s="398"/>
      <c r="H13" s="399"/>
      <c r="I13" s="399"/>
      <c r="J13" s="753" t="s">
        <v>161</v>
      </c>
      <c r="K13" s="754"/>
      <c r="L13" s="754"/>
      <c r="M13" s="754"/>
      <c r="N13" s="754"/>
      <c r="O13" s="754"/>
      <c r="P13" s="754"/>
      <c r="Q13" s="754"/>
      <c r="R13" s="754"/>
      <c r="S13" s="754"/>
      <c r="T13" s="754"/>
      <c r="U13" s="754"/>
      <c r="V13" s="754"/>
      <c r="W13" s="754"/>
      <c r="X13" s="754"/>
      <c r="Y13" s="754"/>
      <c r="Z13" s="754"/>
      <c r="AA13" s="755"/>
      <c r="AH13" s="394"/>
      <c r="AI13" s="394"/>
    </row>
    <row r="14" spans="2:35" ht="30" customHeight="1" x14ac:dyDescent="0.2">
      <c r="B14" s="403" t="s">
        <v>109</v>
      </c>
      <c r="C14" s="404" t="s">
        <v>107</v>
      </c>
      <c r="D14" s="403" t="s">
        <v>183</v>
      </c>
      <c r="E14" s="405"/>
      <c r="F14" s="405"/>
      <c r="G14" s="406"/>
      <c r="H14" s="393"/>
      <c r="I14" s="393"/>
      <c r="J14" s="764" t="s">
        <v>160</v>
      </c>
      <c r="K14" s="765"/>
      <c r="L14" s="765"/>
      <c r="M14" s="765"/>
      <c r="N14" s="765"/>
      <c r="O14" s="765"/>
      <c r="P14" s="765"/>
      <c r="Q14" s="765"/>
      <c r="R14" s="765"/>
      <c r="S14" s="765"/>
      <c r="T14" s="765"/>
      <c r="U14" s="765"/>
      <c r="V14" s="765"/>
      <c r="W14" s="765"/>
      <c r="X14" s="765"/>
      <c r="Y14" s="765"/>
      <c r="Z14" s="765"/>
      <c r="AA14" s="766"/>
      <c r="AH14" s="394"/>
      <c r="AI14" s="394"/>
    </row>
    <row r="15" spans="2:35" ht="30" customHeight="1" x14ac:dyDescent="0.2"/>
    <row r="16" spans="2:35" ht="39.950000000000003" customHeight="1" x14ac:dyDescent="0.2">
      <c r="B16" s="762" t="s">
        <v>317</v>
      </c>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row>
    <row r="17" spans="2:35" ht="30" customHeight="1" x14ac:dyDescent="0.2">
      <c r="B17" s="383" t="s">
        <v>50</v>
      </c>
      <c r="C17" s="384" t="s">
        <v>134</v>
      </c>
      <c r="D17" s="384" t="s">
        <v>128</v>
      </c>
      <c r="E17" s="407"/>
      <c r="F17" s="407"/>
      <c r="G17" s="407"/>
      <c r="H17" s="407"/>
      <c r="I17" s="407"/>
      <c r="J17" s="407"/>
      <c r="K17" s="407"/>
      <c r="L17" s="383" t="s">
        <v>137</v>
      </c>
      <c r="M17" s="408"/>
      <c r="N17" s="408"/>
      <c r="O17" s="407"/>
      <c r="P17" s="407"/>
      <c r="Q17" s="407"/>
      <c r="R17" s="407"/>
      <c r="S17" s="407"/>
      <c r="T17" s="407"/>
      <c r="U17" s="407"/>
      <c r="V17" s="407"/>
      <c r="W17" s="407"/>
      <c r="X17" s="407"/>
      <c r="Y17" s="407"/>
      <c r="Z17" s="407"/>
      <c r="AA17" s="409"/>
    </row>
    <row r="18" spans="2:35" ht="54.95" customHeight="1" x14ac:dyDescent="0.2">
      <c r="B18" s="388" t="s">
        <v>129</v>
      </c>
      <c r="C18" s="389" t="s">
        <v>108</v>
      </c>
      <c r="D18" s="388" t="s">
        <v>142</v>
      </c>
      <c r="E18" s="401"/>
      <c r="F18" s="401"/>
      <c r="G18" s="401"/>
      <c r="H18" s="401"/>
      <c r="I18" s="401"/>
      <c r="J18" s="401"/>
      <c r="K18" s="401"/>
      <c r="L18" s="753" t="s">
        <v>177</v>
      </c>
      <c r="M18" s="754"/>
      <c r="N18" s="754"/>
      <c r="O18" s="754"/>
      <c r="P18" s="754"/>
      <c r="Q18" s="754"/>
      <c r="R18" s="754"/>
      <c r="S18" s="754"/>
      <c r="T18" s="754"/>
      <c r="U18" s="754"/>
      <c r="V18" s="754"/>
      <c r="W18" s="754"/>
      <c r="X18" s="754"/>
      <c r="Y18" s="754"/>
      <c r="Z18" s="754"/>
      <c r="AA18" s="755"/>
    </row>
    <row r="19" spans="2:35" ht="54.95" customHeight="1" x14ac:dyDescent="0.2">
      <c r="B19" s="395" t="s">
        <v>110</v>
      </c>
      <c r="C19" s="395" t="s">
        <v>153</v>
      </c>
      <c r="D19" s="395" t="s">
        <v>143</v>
      </c>
      <c r="E19" s="397"/>
      <c r="F19" s="397"/>
      <c r="G19" s="397"/>
      <c r="H19" s="397"/>
      <c r="I19" s="397"/>
      <c r="J19" s="397"/>
      <c r="K19" s="397"/>
      <c r="L19" s="756" t="s">
        <v>139</v>
      </c>
      <c r="M19" s="757"/>
      <c r="N19" s="757"/>
      <c r="O19" s="757"/>
      <c r="P19" s="757"/>
      <c r="Q19" s="757"/>
      <c r="R19" s="757"/>
      <c r="S19" s="757"/>
      <c r="T19" s="757"/>
      <c r="U19" s="757"/>
      <c r="V19" s="757"/>
      <c r="W19" s="757"/>
      <c r="X19" s="757"/>
      <c r="Y19" s="757"/>
      <c r="Z19" s="757"/>
      <c r="AA19" s="758"/>
    </row>
    <row r="20" spans="2:35" ht="54.95" customHeight="1" x14ac:dyDescent="0.2">
      <c r="B20" s="388" t="s">
        <v>130</v>
      </c>
      <c r="C20" s="388" t="s">
        <v>156</v>
      </c>
      <c r="D20" s="395" t="s">
        <v>184</v>
      </c>
      <c r="E20" s="397"/>
      <c r="F20" s="397"/>
      <c r="G20" s="397"/>
      <c r="H20" s="397"/>
      <c r="I20" s="397"/>
      <c r="J20" s="397"/>
      <c r="K20" s="397"/>
      <c r="L20" s="753" t="s">
        <v>175</v>
      </c>
      <c r="M20" s="754"/>
      <c r="N20" s="754"/>
      <c r="O20" s="754"/>
      <c r="P20" s="754"/>
      <c r="Q20" s="754"/>
      <c r="R20" s="754"/>
      <c r="S20" s="754"/>
      <c r="T20" s="754"/>
      <c r="U20" s="754"/>
      <c r="V20" s="754"/>
      <c r="W20" s="754"/>
      <c r="X20" s="754"/>
      <c r="Y20" s="754"/>
      <c r="Z20" s="754"/>
      <c r="AA20" s="755"/>
    </row>
    <row r="21" spans="2:35" ht="30" customHeight="1" x14ac:dyDescent="0.2">
      <c r="B21" s="395" t="s">
        <v>131</v>
      </c>
      <c r="C21" s="395" t="s">
        <v>116</v>
      </c>
      <c r="D21" s="395" t="s">
        <v>144</v>
      </c>
      <c r="E21" s="397"/>
      <c r="F21" s="397"/>
      <c r="G21" s="397"/>
      <c r="H21" s="397"/>
      <c r="I21" s="397"/>
      <c r="J21" s="397"/>
      <c r="K21" s="397"/>
      <c r="L21" s="753" t="s">
        <v>174</v>
      </c>
      <c r="M21" s="754"/>
      <c r="N21" s="754"/>
      <c r="O21" s="754"/>
      <c r="P21" s="754"/>
      <c r="Q21" s="754"/>
      <c r="R21" s="754"/>
      <c r="S21" s="754"/>
      <c r="T21" s="754"/>
      <c r="U21" s="754"/>
      <c r="V21" s="754"/>
      <c r="W21" s="754"/>
      <c r="X21" s="754"/>
      <c r="Y21" s="754"/>
      <c r="Z21" s="754"/>
      <c r="AA21" s="755"/>
    </row>
    <row r="22" spans="2:35" ht="54.95" customHeight="1" x14ac:dyDescent="0.2">
      <c r="B22" s="400" t="s">
        <v>132</v>
      </c>
      <c r="C22" s="388" t="s">
        <v>152</v>
      </c>
      <c r="D22" s="388" t="s">
        <v>185</v>
      </c>
      <c r="E22" s="401"/>
      <c r="F22" s="401"/>
      <c r="G22" s="401"/>
      <c r="H22" s="401"/>
      <c r="I22" s="401"/>
      <c r="J22" s="401"/>
      <c r="K22" s="401"/>
      <c r="L22" s="753" t="s">
        <v>173</v>
      </c>
      <c r="M22" s="754"/>
      <c r="N22" s="754"/>
      <c r="O22" s="754"/>
      <c r="P22" s="754"/>
      <c r="Q22" s="754"/>
      <c r="R22" s="754"/>
      <c r="S22" s="754"/>
      <c r="T22" s="754"/>
      <c r="U22" s="754"/>
      <c r="V22" s="754"/>
      <c r="W22" s="754"/>
      <c r="X22" s="754"/>
      <c r="Y22" s="754"/>
      <c r="Z22" s="754"/>
      <c r="AA22" s="755"/>
    </row>
    <row r="23" spans="2:35" s="2" customFormat="1" ht="54.95" customHeight="1" x14ac:dyDescent="0.2">
      <c r="B23" s="396" t="s">
        <v>133</v>
      </c>
      <c r="C23" s="395" t="s">
        <v>106</v>
      </c>
      <c r="D23" s="395" t="s">
        <v>145</v>
      </c>
      <c r="E23" s="397"/>
      <c r="F23" s="397"/>
      <c r="G23" s="397"/>
      <c r="H23" s="397"/>
      <c r="I23" s="397"/>
      <c r="J23" s="397"/>
      <c r="K23" s="397"/>
      <c r="L23" s="753" t="s">
        <v>176</v>
      </c>
      <c r="M23" s="754"/>
      <c r="N23" s="754"/>
      <c r="O23" s="754"/>
      <c r="P23" s="754"/>
      <c r="Q23" s="754"/>
      <c r="R23" s="754"/>
      <c r="S23" s="754"/>
      <c r="T23" s="754"/>
      <c r="U23" s="754"/>
      <c r="V23" s="754"/>
      <c r="W23" s="754"/>
      <c r="X23" s="754"/>
      <c r="Y23" s="754"/>
      <c r="Z23" s="754"/>
      <c r="AA23" s="755"/>
      <c r="AB23" s="1"/>
      <c r="AC23" s="1"/>
      <c r="AD23" s="1"/>
      <c r="AE23" s="1"/>
      <c r="AF23" s="1"/>
      <c r="AG23" s="1"/>
      <c r="AH23" s="1"/>
      <c r="AI23" s="1"/>
    </row>
    <row r="24" spans="2:35" s="2" customFormat="1" ht="40.5" customHeight="1" x14ac:dyDescent="0.2">
      <c r="B24" s="403" t="s">
        <v>109</v>
      </c>
      <c r="C24" s="404" t="s">
        <v>107</v>
      </c>
      <c r="D24" s="395" t="s">
        <v>146</v>
      </c>
      <c r="E24" s="405"/>
      <c r="F24" s="405"/>
      <c r="G24" s="405"/>
      <c r="H24" s="405"/>
      <c r="I24" s="405"/>
      <c r="J24" s="405"/>
      <c r="K24" s="405"/>
      <c r="L24" s="753" t="s">
        <v>163</v>
      </c>
      <c r="M24" s="754"/>
      <c r="N24" s="754"/>
      <c r="O24" s="754"/>
      <c r="P24" s="754"/>
      <c r="Q24" s="754"/>
      <c r="R24" s="754"/>
      <c r="S24" s="754"/>
      <c r="T24" s="754"/>
      <c r="U24" s="754"/>
      <c r="V24" s="754"/>
      <c r="W24" s="754"/>
      <c r="X24" s="754"/>
      <c r="Y24" s="754"/>
      <c r="Z24" s="754"/>
      <c r="AA24" s="755"/>
      <c r="AB24" s="1"/>
      <c r="AC24" s="1"/>
      <c r="AD24" s="1"/>
      <c r="AE24" s="1"/>
      <c r="AF24" s="1"/>
      <c r="AG24" s="1"/>
      <c r="AH24" s="1"/>
      <c r="AI24" s="1"/>
    </row>
    <row r="25" spans="2:35" s="2" customFormat="1" ht="30" customHeight="1" x14ac:dyDescent="0.2">
      <c r="C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s="2" customFormat="1" ht="39.950000000000003" customHeight="1" x14ac:dyDescent="0.2">
      <c r="B26" s="762" t="s">
        <v>318</v>
      </c>
      <c r="C26" s="762"/>
      <c r="D26" s="762"/>
      <c r="E26" s="762"/>
      <c r="F26" s="762"/>
      <c r="G26" s="762"/>
      <c r="H26" s="762"/>
      <c r="I26" s="762"/>
      <c r="J26" s="762"/>
      <c r="K26" s="762"/>
      <c r="L26" s="762"/>
      <c r="M26" s="762"/>
      <c r="N26" s="762"/>
      <c r="O26" s="762"/>
      <c r="P26" s="762"/>
      <c r="Q26" s="762"/>
      <c r="R26" s="762"/>
      <c r="S26" s="762"/>
      <c r="T26" s="762"/>
      <c r="U26" s="762"/>
      <c r="V26" s="762"/>
      <c r="W26" s="762"/>
      <c r="X26" s="762"/>
      <c r="Y26" s="762"/>
      <c r="Z26" s="762"/>
      <c r="AA26" s="762"/>
      <c r="AB26" s="1"/>
      <c r="AC26" s="1"/>
      <c r="AD26" s="1"/>
      <c r="AE26" s="1"/>
      <c r="AF26" s="1"/>
      <c r="AG26" s="1"/>
      <c r="AH26" s="1"/>
      <c r="AI26" s="1"/>
    </row>
    <row r="27" spans="2:35" s="2" customFormat="1" ht="30" customHeight="1" x14ac:dyDescent="0.2">
      <c r="B27" s="383" t="s">
        <v>50</v>
      </c>
      <c r="C27" s="384" t="s">
        <v>134</v>
      </c>
      <c r="D27" s="383" t="s">
        <v>128</v>
      </c>
      <c r="E27" s="407"/>
      <c r="F27" s="407"/>
      <c r="G27" s="407"/>
      <c r="H27" s="409"/>
      <c r="I27" s="407"/>
      <c r="J27" s="410" t="s">
        <v>137</v>
      </c>
      <c r="K27" s="411"/>
      <c r="L27" s="412"/>
      <c r="M27" s="412"/>
      <c r="N27" s="412"/>
      <c r="O27" s="412"/>
      <c r="P27" s="412"/>
      <c r="Q27" s="412"/>
      <c r="R27" s="412"/>
      <c r="S27" s="412"/>
      <c r="T27" s="412"/>
      <c r="U27" s="412"/>
      <c r="V27" s="412"/>
      <c r="W27" s="412"/>
      <c r="X27" s="412"/>
      <c r="Y27" s="412"/>
      <c r="Z27" s="412"/>
      <c r="AA27" s="413"/>
      <c r="AB27" s="1"/>
      <c r="AC27" s="1"/>
      <c r="AD27" s="1"/>
      <c r="AE27" s="1"/>
      <c r="AF27" s="1"/>
      <c r="AG27" s="1"/>
      <c r="AH27" s="1"/>
      <c r="AI27" s="1"/>
    </row>
    <row r="28" spans="2:35" s="2" customFormat="1" ht="54.95" customHeight="1" x14ac:dyDescent="0.2">
      <c r="B28" s="395" t="s">
        <v>129</v>
      </c>
      <c r="C28" s="414" t="s">
        <v>108</v>
      </c>
      <c r="D28" s="395" t="s">
        <v>148</v>
      </c>
      <c r="E28" s="397"/>
      <c r="F28" s="397"/>
      <c r="G28" s="397"/>
      <c r="H28" s="398"/>
      <c r="I28" s="397"/>
      <c r="J28" s="753" t="s">
        <v>166</v>
      </c>
      <c r="K28" s="754"/>
      <c r="L28" s="754"/>
      <c r="M28" s="754"/>
      <c r="N28" s="754"/>
      <c r="O28" s="754"/>
      <c r="P28" s="754"/>
      <c r="Q28" s="754"/>
      <c r="R28" s="754"/>
      <c r="S28" s="754"/>
      <c r="T28" s="754"/>
      <c r="U28" s="754"/>
      <c r="V28" s="754"/>
      <c r="W28" s="754"/>
      <c r="X28" s="754"/>
      <c r="Y28" s="754"/>
      <c r="Z28" s="754"/>
      <c r="AA28" s="755"/>
      <c r="AB28" s="1"/>
      <c r="AC28" s="1"/>
      <c r="AD28" s="1"/>
      <c r="AE28" s="1"/>
      <c r="AF28" s="1"/>
      <c r="AG28" s="1"/>
      <c r="AH28" s="1"/>
      <c r="AI28" s="1"/>
    </row>
    <row r="29" spans="2:35" s="2" customFormat="1" ht="54.95" customHeight="1" x14ac:dyDescent="0.2">
      <c r="B29" s="388" t="s">
        <v>110</v>
      </c>
      <c r="C29" s="415" t="s">
        <v>153</v>
      </c>
      <c r="D29" s="395" t="s">
        <v>149</v>
      </c>
      <c r="E29" s="401"/>
      <c r="F29" s="401"/>
      <c r="G29" s="401"/>
      <c r="H29" s="402"/>
      <c r="I29" s="401"/>
      <c r="J29" s="753" t="s">
        <v>167</v>
      </c>
      <c r="K29" s="754"/>
      <c r="L29" s="754"/>
      <c r="M29" s="754"/>
      <c r="N29" s="754"/>
      <c r="O29" s="754"/>
      <c r="P29" s="754"/>
      <c r="Q29" s="754"/>
      <c r="R29" s="754"/>
      <c r="S29" s="754"/>
      <c r="T29" s="754"/>
      <c r="U29" s="754"/>
      <c r="V29" s="754"/>
      <c r="W29" s="754"/>
      <c r="X29" s="754"/>
      <c r="Y29" s="754"/>
      <c r="Z29" s="754"/>
      <c r="AA29" s="755"/>
      <c r="AB29" s="1"/>
      <c r="AC29" s="1"/>
      <c r="AD29" s="1"/>
      <c r="AE29" s="1"/>
      <c r="AF29" s="1"/>
      <c r="AG29" s="1"/>
      <c r="AH29" s="1"/>
      <c r="AI29" s="1"/>
    </row>
    <row r="30" spans="2:35" s="2" customFormat="1" ht="75" customHeight="1" x14ac:dyDescent="0.2">
      <c r="B30" s="395" t="s">
        <v>130</v>
      </c>
      <c r="C30" s="388" t="s">
        <v>155</v>
      </c>
      <c r="D30" s="395" t="s">
        <v>186</v>
      </c>
      <c r="E30" s="397"/>
      <c r="F30" s="397"/>
      <c r="G30" s="397"/>
      <c r="H30" s="398"/>
      <c r="I30" s="397"/>
      <c r="J30" s="753" t="s">
        <v>168</v>
      </c>
      <c r="K30" s="754"/>
      <c r="L30" s="754"/>
      <c r="M30" s="754"/>
      <c r="N30" s="754"/>
      <c r="O30" s="754"/>
      <c r="P30" s="754"/>
      <c r="Q30" s="754"/>
      <c r="R30" s="754"/>
      <c r="S30" s="754"/>
      <c r="T30" s="754"/>
      <c r="U30" s="754"/>
      <c r="V30" s="754"/>
      <c r="W30" s="754"/>
      <c r="X30" s="754"/>
      <c r="Y30" s="754"/>
      <c r="Z30" s="754"/>
      <c r="AA30" s="755"/>
      <c r="AB30" s="1"/>
      <c r="AC30" s="1"/>
      <c r="AD30" s="1"/>
      <c r="AE30" s="1"/>
      <c r="AF30" s="1"/>
      <c r="AG30" s="1"/>
      <c r="AH30" s="1"/>
      <c r="AI30" s="1"/>
    </row>
    <row r="31" spans="2:35" s="2" customFormat="1" ht="30" customHeight="1" x14ac:dyDescent="0.2">
      <c r="B31" s="388" t="s">
        <v>131</v>
      </c>
      <c r="C31" s="415" t="s">
        <v>154</v>
      </c>
      <c r="D31" s="395" t="s">
        <v>147</v>
      </c>
      <c r="E31" s="401"/>
      <c r="F31" s="401"/>
      <c r="G31" s="401"/>
      <c r="H31" s="402"/>
      <c r="I31" s="401"/>
      <c r="J31" s="753" t="s">
        <v>138</v>
      </c>
      <c r="K31" s="754"/>
      <c r="L31" s="754"/>
      <c r="M31" s="754"/>
      <c r="N31" s="754"/>
      <c r="O31" s="754"/>
      <c r="P31" s="754"/>
      <c r="Q31" s="754"/>
      <c r="R31" s="754"/>
      <c r="S31" s="754"/>
      <c r="T31" s="754"/>
      <c r="U31" s="754"/>
      <c r="V31" s="754"/>
      <c r="W31" s="754"/>
      <c r="X31" s="754"/>
      <c r="Y31" s="754"/>
      <c r="Z31" s="754"/>
      <c r="AA31" s="755"/>
      <c r="AB31" s="1"/>
      <c r="AC31" s="1"/>
      <c r="AD31" s="1"/>
      <c r="AE31" s="1"/>
      <c r="AF31" s="1"/>
      <c r="AG31" s="1"/>
      <c r="AH31" s="1"/>
      <c r="AI31" s="1"/>
    </row>
    <row r="32" spans="2:35" s="2" customFormat="1" ht="30" customHeight="1" x14ac:dyDescent="0.2">
      <c r="B32" s="396" t="s">
        <v>132</v>
      </c>
      <c r="C32" s="416" t="s">
        <v>152</v>
      </c>
      <c r="D32" s="395" t="s">
        <v>187</v>
      </c>
      <c r="E32" s="397"/>
      <c r="F32" s="397"/>
      <c r="G32" s="397"/>
      <c r="H32" s="398"/>
      <c r="I32" s="397"/>
      <c r="J32" s="753" t="s">
        <v>164</v>
      </c>
      <c r="K32" s="754"/>
      <c r="L32" s="754"/>
      <c r="M32" s="754"/>
      <c r="N32" s="754"/>
      <c r="O32" s="754"/>
      <c r="P32" s="754"/>
      <c r="Q32" s="754"/>
      <c r="R32" s="754"/>
      <c r="S32" s="754"/>
      <c r="T32" s="754"/>
      <c r="U32" s="754"/>
      <c r="V32" s="754"/>
      <c r="W32" s="754"/>
      <c r="X32" s="754"/>
      <c r="Y32" s="754"/>
      <c r="Z32" s="754"/>
      <c r="AA32" s="755"/>
      <c r="AB32" s="1"/>
      <c r="AC32" s="1"/>
      <c r="AD32" s="1"/>
      <c r="AE32" s="1"/>
      <c r="AF32" s="1"/>
      <c r="AG32" s="1"/>
      <c r="AH32" s="1"/>
      <c r="AI32" s="1"/>
    </row>
    <row r="33" spans="2:35" s="2" customFormat="1" ht="30" customHeight="1" x14ac:dyDescent="0.2">
      <c r="B33" s="396" t="s">
        <v>133</v>
      </c>
      <c r="C33" s="395" t="s">
        <v>106</v>
      </c>
      <c r="D33" s="395" t="s">
        <v>150</v>
      </c>
      <c r="E33" s="397"/>
      <c r="F33" s="397"/>
      <c r="G33" s="397"/>
      <c r="H33" s="398"/>
      <c r="I33" s="397"/>
      <c r="J33" s="756" t="s">
        <v>136</v>
      </c>
      <c r="K33" s="757"/>
      <c r="L33" s="757"/>
      <c r="M33" s="757"/>
      <c r="N33" s="757"/>
      <c r="O33" s="757"/>
      <c r="P33" s="757"/>
      <c r="Q33" s="757"/>
      <c r="R33" s="757"/>
      <c r="S33" s="757"/>
      <c r="T33" s="757"/>
      <c r="U33" s="757"/>
      <c r="V33" s="757"/>
      <c r="W33" s="757"/>
      <c r="X33" s="757"/>
      <c r="Y33" s="757"/>
      <c r="Z33" s="757"/>
      <c r="AA33" s="758"/>
      <c r="AB33" s="1"/>
      <c r="AC33" s="1"/>
      <c r="AD33" s="1"/>
      <c r="AE33" s="1"/>
      <c r="AF33" s="1"/>
      <c r="AG33" s="1"/>
      <c r="AH33" s="1"/>
      <c r="AI33" s="1"/>
    </row>
    <row r="34" spans="2:35" s="2" customFormat="1" ht="30" customHeight="1" x14ac:dyDescent="0.2">
      <c r="B34" s="403" t="s">
        <v>109</v>
      </c>
      <c r="C34" s="417" t="s">
        <v>107</v>
      </c>
      <c r="D34" s="395" t="s">
        <v>151</v>
      </c>
      <c r="E34" s="405"/>
      <c r="F34" s="405"/>
      <c r="G34" s="405"/>
      <c r="H34" s="406"/>
      <c r="I34" s="405"/>
      <c r="J34" s="750" t="s">
        <v>165</v>
      </c>
      <c r="K34" s="751"/>
      <c r="L34" s="751"/>
      <c r="M34" s="751"/>
      <c r="N34" s="751"/>
      <c r="O34" s="751"/>
      <c r="P34" s="751"/>
      <c r="Q34" s="751"/>
      <c r="R34" s="751"/>
      <c r="S34" s="751"/>
      <c r="T34" s="751"/>
      <c r="U34" s="751"/>
      <c r="V34" s="751"/>
      <c r="W34" s="751"/>
      <c r="X34" s="751"/>
      <c r="Y34" s="751"/>
      <c r="Z34" s="751"/>
      <c r="AA34" s="752"/>
      <c r="AB34" s="1"/>
      <c r="AC34" s="1"/>
      <c r="AD34" s="1"/>
      <c r="AE34" s="1"/>
      <c r="AF34" s="1"/>
      <c r="AG34" s="1"/>
      <c r="AH34" s="1"/>
      <c r="AI34" s="1"/>
    </row>
    <row r="35" spans="2:35" s="2" customFormat="1" ht="30" customHeight="1" x14ac:dyDescent="0.2">
      <c r="C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2:35" s="2" customFormat="1" ht="30" customHeight="1" x14ac:dyDescent="0.2">
      <c r="C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2:35" s="2" customFormat="1" ht="30" customHeight="1" x14ac:dyDescent="0.2">
      <c r="C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2:35" s="2" customFormat="1" ht="30" customHeight="1" x14ac:dyDescent="0.2">
      <c r="C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2:35" s="2" customFormat="1" ht="30" customHeight="1" x14ac:dyDescent="0.2">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2:35" ht="30" customHeight="1" x14ac:dyDescent="0.2"/>
    <row r="41" spans="2:35" ht="30" customHeight="1" x14ac:dyDescent="0.2"/>
  </sheetData>
  <mergeCells count="28">
    <mergeCell ref="B2:AA2"/>
    <mergeCell ref="J29:AA29"/>
    <mergeCell ref="B26:AA26"/>
    <mergeCell ref="L19:AA19"/>
    <mergeCell ref="B3:AA3"/>
    <mergeCell ref="B4:AA4"/>
    <mergeCell ref="J9:AA9"/>
    <mergeCell ref="J28:AA28"/>
    <mergeCell ref="J14:AA14"/>
    <mergeCell ref="L18:AA18"/>
    <mergeCell ref="L22:AA22"/>
    <mergeCell ref="L20:AA20"/>
    <mergeCell ref="L21:AA21"/>
    <mergeCell ref="B6:AA6"/>
    <mergeCell ref="L24:AA24"/>
    <mergeCell ref="J7:AA7"/>
    <mergeCell ref="J8:AA8"/>
    <mergeCell ref="B16:AA16"/>
    <mergeCell ref="L23:AA23"/>
    <mergeCell ref="J13:AA13"/>
    <mergeCell ref="J11:AA11"/>
    <mergeCell ref="J12:AA12"/>
    <mergeCell ref="J34:AA34"/>
    <mergeCell ref="J30:AA30"/>
    <mergeCell ref="J10:AA10"/>
    <mergeCell ref="J31:AA31"/>
    <mergeCell ref="J32:AA32"/>
    <mergeCell ref="J33:AA33"/>
  </mergeCells>
  <printOptions horizontalCentered="1"/>
  <pageMargins left="0.4" right="0.4" top="0.5" bottom="0.5" header="0.3" footer="0.3"/>
  <pageSetup paperSize="9" scale="3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Petunjuk Pengisian Kuesioner</vt:lpstr>
      <vt:lpstr>Kuesioner A - Data Beban Kerja</vt:lpstr>
      <vt:lpstr>Kuesioner B - Opini Karyawan</vt:lpstr>
      <vt:lpstr>Form C - Wawancara</vt:lpstr>
      <vt:lpstr>Form D - Hasil</vt:lpstr>
      <vt:lpstr>Form E - Pedoman Rekomendasi</vt:lpstr>
      <vt:lpstr>'Petunjuk Pengisian Kuesioner'!Print_Area</vt:lpstr>
      <vt:lpstr>'Form C - Wawancara'!Print_Titles</vt:lpstr>
      <vt:lpstr>'Kuesioner A - Data Beban Kerja'!Print_Titles</vt:lpstr>
    </vt:vector>
  </TitlesOfParts>
  <Company>Festo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id0wid</dc:creator>
  <cp:lastModifiedBy>Adil Kurnia</cp:lastModifiedBy>
  <cp:lastPrinted>2019-06-24T03:53:11Z</cp:lastPrinted>
  <dcterms:created xsi:type="dcterms:W3CDTF">2015-03-05T17:19:29Z</dcterms:created>
  <dcterms:modified xsi:type="dcterms:W3CDTF">2019-07-18T02:29:53Z</dcterms:modified>
</cp:coreProperties>
</file>